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4980" activeTab="0"/>
  </bookViews>
  <sheets>
    <sheet name="Tulokset" sheetId="1" r:id="rId1"/>
    <sheet name="Oppilasgrafiikka" sheetId="2" r:id="rId2"/>
    <sheet name="Luokkagrafiikka" sheetId="3" r:id="rId3"/>
    <sheet name="Opettaja" sheetId="4" r:id="rId4"/>
    <sheet name="Laskenta" sheetId="5" state="hidden" r:id="rId5"/>
    <sheet name="Ohjeet taulukon käytöstä" sheetId="6" r:id="rId6"/>
  </sheets>
  <definedNames>
    <definedName name="_xlfn.SINGLE" hidden="1">#NAME?</definedName>
    <definedName name="_xlnm.Print_Area" localSheetId="5">'Ohjeet taulukon käytöstä'!$A$1:$K$39</definedName>
    <definedName name="_xlnm.Print_Area" localSheetId="1">'Oppilasgrafiikka'!$D$1:$AI$42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" authorId="0">
      <text>
        <r>
          <rPr>
            <b/>
            <sz val="8"/>
            <color indexed="10"/>
            <rFont val="Tahoma"/>
            <family val="2"/>
          </rPr>
          <t xml:space="preserve">Komennot
</t>
        </r>
        <r>
          <rPr>
            <sz val="8"/>
            <color indexed="10"/>
            <rFont val="Tahoma"/>
            <family val="2"/>
          </rPr>
          <t xml:space="preserve">CTRL-E Tulosta ensimmäinen
CTRL-T Tulosta seuraava
CTRL-K Tulosta valittu (kohdalla oleva)
CTRL-O Tulosta opettajayhteenveto
CTRL-L Tulosta luokkagrafiikka
</t>
        </r>
      </text>
    </comment>
    <comment ref="AM2" authorId="0">
      <text>
        <r>
          <rPr>
            <sz val="8"/>
            <color indexed="8"/>
            <rFont val="Tahoma"/>
            <family val="2"/>
          </rPr>
          <t>h - huoltajan allekirjoitus
muu - ei huoltajan allekirjoitusta</t>
        </r>
      </text>
    </comment>
  </commentList>
</comments>
</file>

<file path=xl/sharedStrings.xml><?xml version="1.0" encoding="utf-8"?>
<sst xmlns="http://schemas.openxmlformats.org/spreadsheetml/2006/main" count="193" uniqueCount="100">
  <si>
    <t>Tulostusnro</t>
  </si>
  <si>
    <t>LUOKKAKOHTAISET TULOKSET JA KOMMENTIT</t>
  </si>
  <si>
    <t>Luokka:</t>
  </si>
  <si>
    <t>Pvm:</t>
  </si>
  <si>
    <t>Allek. paikka ja pvm</t>
  </si>
  <si>
    <t>Koulu:</t>
  </si>
  <si>
    <t xml:space="preserve"> Oppilas</t>
  </si>
  <si>
    <t>1.</t>
  </si>
  <si>
    <t>2.</t>
  </si>
  <si>
    <t>3.</t>
  </si>
  <si>
    <t>4.</t>
  </si>
  <si>
    <t>5.</t>
  </si>
  <si>
    <t>6.1</t>
  </si>
  <si>
    <t>6.2</t>
  </si>
  <si>
    <t>7.1</t>
  </si>
  <si>
    <t>7.2</t>
  </si>
  <si>
    <t>10.</t>
  </si>
  <si>
    <t>11.</t>
  </si>
  <si>
    <t>Aika</t>
  </si>
  <si>
    <t>Pituus</t>
  </si>
  <si>
    <t>Mass</t>
  </si>
  <si>
    <t>Til.</t>
  </si>
  <si>
    <t>Geom.</t>
  </si>
  <si>
    <t>Koko koe</t>
  </si>
  <si>
    <t>Kommentit</t>
  </si>
  <si>
    <t>2.1</t>
  </si>
  <si>
    <t>2.2</t>
  </si>
  <si>
    <t>2.3</t>
  </si>
  <si>
    <t>2.4</t>
  </si>
  <si>
    <t>2.5</t>
  </si>
  <si>
    <t>2.6.1</t>
  </si>
  <si>
    <t>2.6.2</t>
  </si>
  <si>
    <t>2.7</t>
  </si>
  <si>
    <t>2.8</t>
  </si>
  <si>
    <t>2.10</t>
  </si>
  <si>
    <t>7.3</t>
  </si>
  <si>
    <t>7.4</t>
  </si>
  <si>
    <t>13.</t>
  </si>
  <si>
    <t>%</t>
  </si>
  <si>
    <t>(min)</t>
  </si>
  <si>
    <t xml:space="preserve">  Keskiarvo</t>
  </si>
  <si>
    <r>
      <t xml:space="preserve"> </t>
    </r>
    <r>
      <rPr>
        <b/>
        <sz val="10"/>
        <rFont val="Comic Sans MS"/>
        <family val="4"/>
      </rPr>
      <t>1.</t>
    </r>
    <r>
      <rPr>
        <sz val="10"/>
        <rFont val="Comic Sans MS"/>
        <family val="4"/>
      </rPr>
      <t xml:space="preserve"> Lukujen vertailua</t>
    </r>
  </si>
  <si>
    <r>
      <t xml:space="preserve"> </t>
    </r>
    <r>
      <rPr>
        <b/>
        <sz val="10"/>
        <rFont val="Comic Sans MS"/>
        <family val="4"/>
      </rPr>
      <t>4.</t>
    </r>
    <r>
      <rPr>
        <sz val="10"/>
        <rFont val="Comic Sans MS"/>
        <family val="4"/>
      </rPr>
      <t xml:space="preserve"> Mittayksiköiden muunnoksia</t>
    </r>
  </si>
  <si>
    <r>
      <t xml:space="preserve"> </t>
    </r>
    <r>
      <rPr>
        <b/>
        <sz val="10"/>
        <rFont val="Comic Sans MS"/>
        <family val="4"/>
      </rPr>
      <t>6.2</t>
    </r>
    <r>
      <rPr>
        <sz val="10"/>
        <rFont val="Comic Sans MS"/>
        <family val="4"/>
      </rPr>
      <t xml:space="preserve"> Laskuja desimaaliluvuilla ilman kymmenylitystä</t>
    </r>
  </si>
  <si>
    <r>
      <t xml:space="preserve"> </t>
    </r>
    <r>
      <rPr>
        <b/>
        <sz val="10"/>
        <rFont val="Comic Sans MS"/>
        <family val="4"/>
      </rPr>
      <t>2.</t>
    </r>
    <r>
      <rPr>
        <sz val="10"/>
        <rFont val="Comic Sans MS"/>
        <family val="4"/>
      </rPr>
      <t xml:space="preserve"> Lukujonojen jatkamista</t>
    </r>
  </si>
  <si>
    <r>
      <t xml:space="preserve"> </t>
    </r>
    <r>
      <rPr>
        <b/>
        <sz val="10"/>
        <rFont val="Comic Sans MS"/>
        <family val="4"/>
      </rPr>
      <t>5.</t>
    </r>
    <r>
      <rPr>
        <sz val="10"/>
        <rFont val="Comic Sans MS"/>
        <family val="4"/>
      </rPr>
      <t xml:space="preserve"> Laskujärjestys</t>
    </r>
  </si>
  <si>
    <r>
      <t xml:space="preserve"> </t>
    </r>
    <r>
      <rPr>
        <b/>
        <sz val="10"/>
        <rFont val="Comic Sans MS"/>
        <family val="4"/>
      </rPr>
      <t>7.1</t>
    </r>
    <r>
      <rPr>
        <sz val="10"/>
        <rFont val="Comic Sans MS"/>
        <family val="4"/>
      </rPr>
      <t xml:space="preserve"> Laskuja, joissa on kymmenylitys</t>
    </r>
  </si>
  <si>
    <r>
      <t xml:space="preserve"> </t>
    </r>
    <r>
      <rPr>
        <b/>
        <sz val="10"/>
        <rFont val="Comic Sans MS"/>
        <family val="4"/>
      </rPr>
      <t>3.</t>
    </r>
    <r>
      <rPr>
        <sz val="10"/>
        <rFont val="Comic Sans MS"/>
        <family val="4"/>
      </rPr>
      <t xml:space="preserve"> Lukujen pyöristämistä</t>
    </r>
  </si>
  <si>
    <r>
      <t xml:space="preserve"> </t>
    </r>
    <r>
      <rPr>
        <b/>
        <sz val="10"/>
        <rFont val="Comic Sans MS"/>
        <family val="4"/>
      </rPr>
      <t>6.1</t>
    </r>
    <r>
      <rPr>
        <sz val="10"/>
        <rFont val="Comic Sans MS"/>
        <family val="4"/>
      </rPr>
      <t xml:space="preserve"> Laskuja ilman kymmenylitystä</t>
    </r>
  </si>
  <si>
    <r>
      <t xml:space="preserve"> </t>
    </r>
    <r>
      <rPr>
        <b/>
        <sz val="10"/>
        <rFont val="Comic Sans MS"/>
        <family val="4"/>
      </rPr>
      <t>7.2</t>
    </r>
    <r>
      <rPr>
        <sz val="10"/>
        <rFont val="Comic Sans MS"/>
        <family val="4"/>
      </rPr>
      <t xml:space="preserve"> Laskuja desimaaliluvuilla, joissa on kymmenylitys</t>
    </r>
  </si>
  <si>
    <t>Oppilaskohtainen tuloslomake</t>
  </si>
  <si>
    <r>
      <t xml:space="preserve"> </t>
    </r>
    <r>
      <rPr>
        <b/>
        <sz val="10"/>
        <rFont val="Comic Sans MS"/>
        <family val="4"/>
      </rPr>
      <t>6.2</t>
    </r>
    <r>
      <rPr>
        <sz val="10"/>
        <rFont val="Comic Sans MS"/>
        <family val="4"/>
      </rPr>
      <t xml:space="preserve"> Laskuja desimaaliluvuilla ilman ky:tä</t>
    </r>
  </si>
  <si>
    <r>
      <t xml:space="preserve"> </t>
    </r>
    <r>
      <rPr>
        <b/>
        <sz val="10"/>
        <rFont val="Comic Sans MS"/>
        <family val="4"/>
      </rPr>
      <t>7.2</t>
    </r>
    <r>
      <rPr>
        <sz val="10"/>
        <rFont val="Comic Sans MS"/>
        <family val="4"/>
      </rPr>
      <t xml:space="preserve"> Laskuja desimaaliluvuilla, joissa on ky</t>
    </r>
  </si>
  <si>
    <t>Oppilaan osaamien tehtävien lukumäärä on väritetty.</t>
  </si>
  <si>
    <t>Kommentteja</t>
  </si>
  <si>
    <t>opettajan allekirjoitus</t>
  </si>
  <si>
    <t>huoltajan allekirjoitus</t>
  </si>
  <si>
    <t>Luokkakohtainen tuloslomake</t>
  </si>
  <si>
    <t>Väritettynä ovat ruudut, jonka määrän tehtäviä luokan oppilaat ovat osanneet.</t>
  </si>
  <si>
    <t>LUOKKAKOHTAISET VIRHEPISTEET</t>
  </si>
  <si>
    <t>Oppilas</t>
  </si>
  <si>
    <t>Max.pist.</t>
  </si>
  <si>
    <t xml:space="preserve"> </t>
  </si>
  <si>
    <t>Keskiarvo</t>
  </si>
  <si>
    <t>Lyhyt käyttöohje</t>
  </si>
  <si>
    <t>Versio fi 1.0</t>
  </si>
  <si>
    <t>Tietojana Oy</t>
  </si>
  <si>
    <t>Yhteistyössä</t>
  </si>
  <si>
    <t>Yleistä</t>
  </si>
  <si>
    <t>Oppilastiedot tulee syöttää jokaiselle riville riviltä 11 alkaen. Oppilaita mahtuu yhteen laskentapohjaan 30.</t>
  </si>
  <si>
    <t>Taulukon käyttö</t>
  </si>
  <si>
    <t>Testitulosten syöttö</t>
  </si>
  <si>
    <t xml:space="preserve">Tulokset kirjoitetaan Tulokset -välilehdellä. </t>
  </si>
  <si>
    <t>Kunkin oppilaan tulokset kirjoitetaan yhdelle riville pluspisteinä eli osaamispisteinä. Oppilastulosrivin lopussa on tilaa kommenteille ja viesteille vanhemmille, jotka tulostuvat oppilaskohtaiselle lomakkeelle.</t>
  </si>
  <si>
    <t>Koulu, luokka, kartoituspäivä sekä opettajan allekirjoituspäivä ja -paikka syötetään lomakkeen otsikko-osaan.</t>
  </si>
  <si>
    <t>Oppilaskohtaisen raportin tulostaminen</t>
  </si>
  <si>
    <t>Oppilaalle lähetettävä raportti tulostetaan seuraavilla komennoilla. Paina CTRL-näppäin pohjaan ja samanaikaisesti ao. kirjainta.</t>
  </si>
  <si>
    <t>CTRL-E tulostaa luettelon ensimmäisen opiskelijan.
CTRL-T tulostaa seuraavan opiskelijan.
CTRL-K tulostaa valitun opiskelijan. Valinta tehdään Tulokset-välilehden otsikko-osassa kohdassa "Tulostusnro" syöttämällä siihen halutun opiskelijan numero (nimen edessä). Valitun opiskelijan nimi näkyy valinnan alla.</t>
  </si>
  <si>
    <t>Yhteenvedon tulostaminen opettajalle</t>
  </si>
  <si>
    <t>CTRL-O tulostaa opettajalle yhteenvedon virhepisteinä.</t>
  </si>
  <si>
    <t>Tulosten syötön kommenteista näkyy opettajayhteenvedossa vain alkuosa.</t>
  </si>
  <si>
    <t>CTRL-L tulostaa opettajalle luokkagrafiikan eli luokkakohtaiset tulokset.</t>
  </si>
  <si>
    <t>Versiologi</t>
  </si>
  <si>
    <t>Julkaistu</t>
  </si>
  <si>
    <t>Kymppikartoitus 2</t>
  </si>
  <si>
    <t xml:space="preserve"> Maksimipisteet</t>
  </si>
  <si>
    <t>ELLI Early Learning Oy</t>
  </si>
  <si>
    <t>© tekijät ja ELLI Early Learning Oy 2021</t>
  </si>
  <si>
    <t xml:space="preserve">Tämä laskenta-alusta on laadittu Kymppikartoituksen tulosten käsittelyä ja raportointia varten. </t>
  </si>
  <si>
    <t>Taulukon toteutus Tietojana Oy, Matti Ilmarinen</t>
  </si>
  <si>
    <t>Materiaalikirja - Matematiikan osaaminen vahvaksi</t>
  </si>
  <si>
    <t>Kustantaja ELLI Early Learning Oy, ellinkauppa.fi</t>
  </si>
  <si>
    <t>Versio fi 1.1</t>
  </si>
  <si>
    <t xml:space="preserve">Kymppikartoituksen toteuttaminen on kuvattu Hannele Ikäheimon kirjoissa: </t>
  </si>
  <si>
    <t>Matematiikan osaaminen vahvaksi - Iloa opetukseen ja oppimiseen</t>
  </si>
  <si>
    <r>
      <t xml:space="preserve">Oppilaskohtaisessa raportissa on huoltajan allekirjoitus, mikäli Tulokset-välilehdellä on allekirjoituspaikan yläpuolella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>-kirjain. Muussa tapauksessa huoltajan allekirjoitus ei näy raportissa.</t>
    </r>
  </si>
  <si>
    <t>Arvo välillä 1 - 30</t>
  </si>
  <si>
    <t>h</t>
  </si>
  <si>
    <t>Helsinki</t>
  </si>
  <si>
    <t xml:space="preserve">koulun nimi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</si>
</sst>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dd/\ mmm"/>
    <numFmt numFmtId="166" formatCode="0%"/>
    <numFmt numFmtId="167" formatCode="0.0"/>
  </numFmts>
  <fonts count="54">
    <font>
      <sz val="10"/>
      <name val="Arial"/>
      <family val="2"/>
    </font>
    <font>
      <b/>
      <sz val="14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sz val="9"/>
      <name val="Comic Sans MS"/>
      <family val="4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167" fontId="0" fillId="0" borderId="11" xfId="0" applyNumberFormat="1" applyBorder="1" applyAlignment="1">
      <alignment horizontal="center"/>
    </xf>
    <xf numFmtId="166" fontId="0" fillId="0" borderId="11" xfId="52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textRotation="180"/>
    </xf>
    <xf numFmtId="0" fontId="12" fillId="0" borderId="0" xfId="0" applyFont="1" applyAlignment="1">
      <alignment horizontal="center" vertical="top" textRotation="180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0" fillId="0" borderId="0" xfId="52" applyNumberFormat="1" applyFont="1" applyFill="1" applyBorder="1" applyAlignment="1" applyProtection="1">
      <alignment/>
      <protection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6" fillId="0" borderId="0" xfId="0" applyFont="1" applyAlignment="1">
      <alignment horizontal="right"/>
    </xf>
    <xf numFmtId="2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9" fontId="9" fillId="0" borderId="19" xfId="52" applyNumberFormat="1" applyFont="1" applyFill="1" applyBorder="1" applyAlignment="1" applyProtection="1">
      <alignment horizontal="center"/>
      <protection/>
    </xf>
    <xf numFmtId="9" fontId="9" fillId="0" borderId="16" xfId="52" applyNumberFormat="1" applyFont="1" applyFill="1" applyBorder="1" applyAlignment="1" applyProtection="1">
      <alignment horizontal="center"/>
      <protection/>
    </xf>
    <xf numFmtId="9" fontId="9" fillId="0" borderId="20" xfId="52" applyNumberFormat="1" applyFont="1" applyFill="1" applyBorder="1" applyAlignment="1" applyProtection="1">
      <alignment horizontal="center"/>
      <protection/>
    </xf>
    <xf numFmtId="9" fontId="9" fillId="0" borderId="19" xfId="0" applyNumberFormat="1" applyFont="1" applyFill="1" applyBorder="1" applyAlignment="1" applyProtection="1">
      <alignment horizontal="center"/>
      <protection/>
    </xf>
    <xf numFmtId="9" fontId="9" fillId="0" borderId="16" xfId="0" applyNumberFormat="1" applyFont="1" applyFill="1" applyBorder="1" applyAlignment="1" applyProtection="1">
      <alignment horizontal="center"/>
      <protection/>
    </xf>
    <xf numFmtId="9" fontId="9" fillId="0" borderId="2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6" xfId="0" applyFont="1" applyBorder="1" applyAlignment="1" applyProtection="1">
      <alignment/>
      <protection locked="0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 applyProtection="1">
      <alignment/>
      <protection locked="0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 applyProtection="1">
      <alignment/>
      <protection locked="0"/>
    </xf>
    <xf numFmtId="167" fontId="0" fillId="0" borderId="11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9" fillId="0" borderId="39" xfId="0" applyFont="1" applyBorder="1" applyAlignment="1">
      <alignment horizontal="center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32" xfId="0" applyFont="1" applyBorder="1" applyAlignment="1" applyProtection="1">
      <alignment shrinkToFit="1"/>
      <protection locked="0"/>
    </xf>
    <xf numFmtId="0" fontId="0" fillId="0" borderId="28" xfId="0" applyFont="1" applyBorder="1" applyAlignment="1" applyProtection="1">
      <alignment shrinkToFit="1"/>
      <protection locked="0"/>
    </xf>
    <xf numFmtId="0" fontId="0" fillId="0" borderId="30" xfId="0" applyFont="1" applyBorder="1" applyAlignment="1" applyProtection="1">
      <alignment shrinkToFit="1"/>
      <protection locked="0"/>
    </xf>
    <xf numFmtId="0" fontId="0" fillId="0" borderId="11" xfId="0" applyFont="1" applyBorder="1" applyAlignment="1" applyProtection="1">
      <alignment shrinkToFi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2" fontId="0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 horizontal="right"/>
    </xf>
    <xf numFmtId="9" fontId="0" fillId="0" borderId="19" xfId="52" applyNumberFormat="1" applyFont="1" applyFill="1" applyBorder="1" applyAlignment="1" applyProtection="1">
      <alignment horizontal="center"/>
      <protection/>
    </xf>
    <xf numFmtId="9" fontId="0" fillId="0" borderId="16" xfId="52" applyNumberFormat="1" applyFont="1" applyFill="1" applyBorder="1" applyAlignment="1" applyProtection="1">
      <alignment horizontal="center"/>
      <protection/>
    </xf>
    <xf numFmtId="9" fontId="0" fillId="0" borderId="20" xfId="52" applyNumberFormat="1" applyFont="1" applyFill="1" applyBorder="1" applyAlignment="1" applyProtection="1">
      <alignment horizontal="center"/>
      <protection/>
    </xf>
    <xf numFmtId="9" fontId="0" fillId="0" borderId="19" xfId="0" applyNumberFormat="1" applyFont="1" applyFill="1" applyBorder="1" applyAlignment="1" applyProtection="1">
      <alignment horizontal="center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9" fontId="0" fillId="0" borderId="27" xfId="52" applyNumberFormat="1" applyFont="1" applyFill="1" applyBorder="1" applyAlignment="1" applyProtection="1">
      <alignment horizontal="center"/>
      <protection/>
    </xf>
    <xf numFmtId="9" fontId="0" fillId="0" borderId="29" xfId="52" applyNumberFormat="1" applyFont="1" applyFill="1" applyBorder="1" applyAlignment="1" applyProtection="1">
      <alignment horizontal="center"/>
      <protection/>
    </xf>
    <xf numFmtId="9" fontId="0" fillId="0" borderId="31" xfId="52" applyNumberFormat="1" applyFont="1" applyFill="1" applyBorder="1" applyAlignment="1" applyProtection="1">
      <alignment horizontal="center"/>
      <protection/>
    </xf>
    <xf numFmtId="9" fontId="0" fillId="0" borderId="27" xfId="0" applyNumberFormat="1" applyFont="1" applyFill="1" applyBorder="1" applyAlignment="1" applyProtection="1">
      <alignment horizontal="center"/>
      <protection/>
    </xf>
    <xf numFmtId="9" fontId="0" fillId="0" borderId="29" xfId="0" applyNumberFormat="1" applyFont="1" applyFill="1" applyBorder="1" applyAlignment="1" applyProtection="1">
      <alignment horizontal="center"/>
      <protection/>
    </xf>
    <xf numFmtId="9" fontId="0" fillId="0" borderId="3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164" fontId="4" fillId="0" borderId="10" xfId="0" applyNumberFormat="1" applyFont="1" applyBorder="1" applyAlignment="1" applyProtection="1">
      <alignment horizontal="left"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dxfs count="19">
    <dxf>
      <font>
        <b val="0"/>
        <color indexed="9"/>
      </font>
    </dxf>
    <dxf>
      <font>
        <b/>
        <i val="0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/>
        <i val="0"/>
      </font>
    </dxf>
    <dxf>
      <font>
        <b/>
        <i val="0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55"/>
      </font>
      <fill>
        <patternFill patternType="solid">
          <fgColor indexed="23"/>
          <bgColor indexed="55"/>
        </patternFill>
      </fill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51"/>
      </font>
      <fill>
        <patternFill patternType="solid">
          <fgColor indexed="13"/>
          <bgColor indexed="51"/>
        </patternFill>
      </fill>
    </dxf>
    <dxf>
      <font>
        <b val="0"/>
        <color indexed="55"/>
      </font>
      <fill>
        <patternFill patternType="solid">
          <fgColor indexed="23"/>
          <bgColor indexed="5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BI45"/>
  <sheetViews>
    <sheetView showRowColHeader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4" sqref="E14"/>
    </sheetView>
  </sheetViews>
  <sheetFormatPr defaultColWidth="8.7109375" defaultRowHeight="12.75"/>
  <cols>
    <col min="1" max="1" width="3.57421875" style="55" customWidth="1"/>
    <col min="2" max="2" width="23.7109375" style="55" customWidth="1"/>
    <col min="3" max="11" width="6.00390625" style="65" customWidth="1"/>
    <col min="12" max="34" width="0" style="65" hidden="1" customWidth="1"/>
    <col min="35" max="35" width="14.57421875" style="65" customWidth="1"/>
    <col min="36" max="36" width="6.57421875" style="65" customWidth="1"/>
    <col min="37" max="37" width="6.00390625" style="65" customWidth="1"/>
    <col min="38" max="38" width="9.7109375" style="55" customWidth="1"/>
    <col min="39" max="39" width="14.57421875" style="55" customWidth="1"/>
    <col min="40" max="40" width="35.7109375" style="55" customWidth="1"/>
    <col min="41" max="16384" width="8.7109375" style="55" customWidth="1"/>
  </cols>
  <sheetData>
    <row r="1" spans="1:36" ht="18">
      <c r="A1" s="2" t="s">
        <v>84</v>
      </c>
      <c r="J1" s="3" t="s">
        <v>0</v>
      </c>
      <c r="L1" s="65">
        <v>1</v>
      </c>
      <c r="AI1" s="113">
        <v>1</v>
      </c>
      <c r="AJ1" s="130" t="s">
        <v>96</v>
      </c>
    </row>
    <row r="2" spans="1:39" ht="12.75">
      <c r="A2" s="4"/>
      <c r="AI2" s="114">
        <f>IF(Laskenta!A8="","",Laskenta!A8)</f>
        <v>0</v>
      </c>
      <c r="AM2" s="113" t="s">
        <v>97</v>
      </c>
    </row>
    <row r="3" spans="1:58" ht="18" customHeight="1">
      <c r="A3" s="5" t="s">
        <v>1</v>
      </c>
      <c r="H3" s="6" t="s">
        <v>2</v>
      </c>
      <c r="O3" s="7"/>
      <c r="P3" s="8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39" t="s">
        <v>3</v>
      </c>
      <c r="AK3" s="139"/>
      <c r="AL3" s="140" t="s">
        <v>4</v>
      </c>
      <c r="AM3" s="9" t="s">
        <v>98</v>
      </c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</row>
    <row r="4" spans="15:58" ht="4.5" customHeight="1">
      <c r="O4" s="10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L4" s="140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</row>
    <row r="5" spans="2:61" ht="12.75">
      <c r="B5" s="11" t="s">
        <v>5</v>
      </c>
      <c r="C5" s="141" t="s">
        <v>99</v>
      </c>
      <c r="D5" s="141"/>
      <c r="E5" s="141"/>
      <c r="F5" s="141"/>
      <c r="G5" s="141"/>
      <c r="H5" s="12">
        <v>5</v>
      </c>
      <c r="J5" s="13"/>
      <c r="O5" s="10"/>
      <c r="P5" s="14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42">
        <v>44356</v>
      </c>
      <c r="AK5" s="142"/>
      <c r="AL5" s="140"/>
      <c r="AM5" s="177">
        <f>AJ5</f>
        <v>44356</v>
      </c>
      <c r="AN5" s="117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8"/>
      <c r="BH5" s="118"/>
      <c r="BI5" s="118"/>
    </row>
    <row r="6" ht="4.5" customHeight="1"/>
    <row r="7" spans="2:40" ht="36" customHeight="1">
      <c r="B7" s="176" t="s">
        <v>6</v>
      </c>
      <c r="C7" s="16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 t="s">
        <v>12</v>
      </c>
      <c r="I7" s="18" t="s">
        <v>13</v>
      </c>
      <c r="J7" s="17" t="s">
        <v>14</v>
      </c>
      <c r="K7" s="17" t="s">
        <v>15</v>
      </c>
      <c r="L7" s="17" t="s">
        <v>16</v>
      </c>
      <c r="M7" s="17" t="s">
        <v>17</v>
      </c>
      <c r="N7" s="17" t="s">
        <v>18</v>
      </c>
      <c r="O7" s="17" t="s">
        <v>19</v>
      </c>
      <c r="P7" s="17" t="s">
        <v>20</v>
      </c>
      <c r="Q7" s="17" t="s">
        <v>21</v>
      </c>
      <c r="R7" s="17" t="s">
        <v>22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 t="s">
        <v>23</v>
      </c>
      <c r="AJ7" s="19"/>
      <c r="AK7" s="19" t="s">
        <v>18</v>
      </c>
      <c r="AL7" s="143" t="s">
        <v>24</v>
      </c>
      <c r="AM7" s="143"/>
      <c r="AN7" s="143"/>
    </row>
    <row r="8" spans="3:40" ht="0.75" customHeight="1">
      <c r="C8" s="20" t="s">
        <v>7</v>
      </c>
      <c r="D8" s="21" t="s">
        <v>25</v>
      </c>
      <c r="E8" s="21" t="s">
        <v>26</v>
      </c>
      <c r="F8" s="21" t="s">
        <v>27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2" t="s">
        <v>33</v>
      </c>
      <c r="M8" s="21" t="s">
        <v>34</v>
      </c>
      <c r="N8" s="21" t="s">
        <v>14</v>
      </c>
      <c r="O8" s="21" t="s">
        <v>15</v>
      </c>
      <c r="P8" s="21" t="s">
        <v>35</v>
      </c>
      <c r="Q8" s="21" t="s">
        <v>36</v>
      </c>
      <c r="R8" s="21" t="s">
        <v>37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119"/>
      <c r="AK8" s="119"/>
      <c r="AL8" s="144"/>
      <c r="AM8" s="144"/>
      <c r="AN8" s="144"/>
    </row>
    <row r="9" spans="2:38" ht="36" customHeight="1">
      <c r="B9" s="23" t="s">
        <v>85</v>
      </c>
      <c r="C9" s="24">
        <v>6</v>
      </c>
      <c r="D9" s="24">
        <v>5</v>
      </c>
      <c r="E9" s="24">
        <v>5</v>
      </c>
      <c r="F9" s="24">
        <v>10</v>
      </c>
      <c r="G9" s="24">
        <v>4</v>
      </c>
      <c r="H9" s="24">
        <v>10</v>
      </c>
      <c r="I9" s="24">
        <v>10</v>
      </c>
      <c r="J9" s="24">
        <v>10</v>
      </c>
      <c r="K9" s="24">
        <v>10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>
        <f>SUM(C9:AH9)</f>
        <v>70</v>
      </c>
      <c r="AJ9" s="25" t="s">
        <v>38</v>
      </c>
      <c r="AK9" s="25" t="s">
        <v>39</v>
      </c>
      <c r="AL9" s="120"/>
    </row>
    <row r="10" spans="2:38" ht="7.5" customHeight="1" thickBot="1">
      <c r="B10" s="26"/>
      <c r="C10" s="136"/>
      <c r="D10" s="136"/>
      <c r="E10" s="136"/>
      <c r="F10" s="136"/>
      <c r="G10" s="136"/>
      <c r="H10" s="136"/>
      <c r="I10" s="136"/>
      <c r="J10" s="136"/>
      <c r="K10" s="13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8"/>
      <c r="AK10" s="28"/>
      <c r="AL10" s="121"/>
    </row>
    <row r="11" spans="1:40" ht="12.75">
      <c r="A11" s="122">
        <v>1</v>
      </c>
      <c r="B11" s="132"/>
      <c r="C11" s="138"/>
      <c r="D11" s="138"/>
      <c r="E11" s="138"/>
      <c r="F11" s="138"/>
      <c r="G11" s="138"/>
      <c r="H11" s="138"/>
      <c r="I11" s="138"/>
      <c r="J11" s="138"/>
      <c r="K11" s="138"/>
      <c r="L11" s="134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29">
        <f aca="true" t="shared" si="0" ref="AI11:AI40">IF(SUM(C11:AH11)=0,"",SUM(C11:AH11))</f>
      </c>
      <c r="AJ11" s="107">
        <f aca="true" t="shared" si="1" ref="AJ11:AJ40">IF(AI11="","",AI11/$AI$9)</f>
      </c>
      <c r="AK11" s="30"/>
      <c r="AL11" s="145"/>
      <c r="AM11" s="145"/>
      <c r="AN11" s="145"/>
    </row>
    <row r="12" spans="1:40" ht="12.75">
      <c r="A12" s="124">
        <f aca="true" t="shared" si="2" ref="A12:A40">A11+1</f>
        <v>2</v>
      </c>
      <c r="B12" s="133"/>
      <c r="C12" s="137"/>
      <c r="D12" s="137"/>
      <c r="E12" s="137"/>
      <c r="F12" s="137"/>
      <c r="G12" s="137"/>
      <c r="H12" s="137"/>
      <c r="I12" s="137"/>
      <c r="J12" s="137"/>
      <c r="K12" s="137"/>
      <c r="L12" s="135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1">
        <f t="shared" si="0"/>
      </c>
      <c r="AJ12" s="108">
        <f t="shared" si="1"/>
      </c>
      <c r="AK12" s="32"/>
      <c r="AL12" s="146"/>
      <c r="AM12" s="146"/>
      <c r="AN12" s="146"/>
    </row>
    <row r="13" spans="1:40" ht="12.75">
      <c r="A13" s="124">
        <f t="shared" si="2"/>
        <v>3</v>
      </c>
      <c r="B13" s="133"/>
      <c r="C13" s="137"/>
      <c r="D13" s="137"/>
      <c r="E13" s="137"/>
      <c r="F13" s="137"/>
      <c r="G13" s="137"/>
      <c r="H13" s="137"/>
      <c r="I13" s="137"/>
      <c r="J13" s="137"/>
      <c r="K13" s="137"/>
      <c r="L13" s="135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1">
        <f t="shared" si="0"/>
      </c>
      <c r="AJ13" s="108">
        <f t="shared" si="1"/>
      </c>
      <c r="AK13" s="32"/>
      <c r="AL13" s="146"/>
      <c r="AM13" s="146"/>
      <c r="AN13" s="146"/>
    </row>
    <row r="14" spans="1:40" ht="12.75">
      <c r="A14" s="124">
        <f t="shared" si="2"/>
        <v>4</v>
      </c>
      <c r="B14" s="125"/>
      <c r="C14" s="131"/>
      <c r="D14" s="131"/>
      <c r="E14" s="131"/>
      <c r="F14" s="131"/>
      <c r="G14" s="131"/>
      <c r="H14" s="131"/>
      <c r="I14" s="131"/>
      <c r="J14" s="131"/>
      <c r="K14" s="13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1">
        <f t="shared" si="0"/>
      </c>
      <c r="AJ14" s="108">
        <f t="shared" si="1"/>
      </c>
      <c r="AK14" s="32"/>
      <c r="AL14" s="146"/>
      <c r="AM14" s="146"/>
      <c r="AN14" s="146"/>
    </row>
    <row r="15" spans="1:40" ht="13.5" thickBot="1">
      <c r="A15" s="126">
        <f t="shared" si="2"/>
        <v>5</v>
      </c>
      <c r="B15" s="12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3">
        <f t="shared" si="0"/>
      </c>
      <c r="AJ15" s="109">
        <f t="shared" si="1"/>
      </c>
      <c r="AK15" s="34"/>
      <c r="AL15" s="147"/>
      <c r="AM15" s="147"/>
      <c r="AN15" s="147"/>
    </row>
    <row r="16" spans="1:40" ht="12.75">
      <c r="A16" s="122">
        <f t="shared" si="2"/>
        <v>6</v>
      </c>
      <c r="B16" s="123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29">
        <f t="shared" si="0"/>
      </c>
      <c r="AJ16" s="110">
        <f t="shared" si="1"/>
      </c>
      <c r="AK16" s="30"/>
      <c r="AL16" s="145"/>
      <c r="AM16" s="145"/>
      <c r="AN16" s="145"/>
    </row>
    <row r="17" spans="1:40" ht="12.75">
      <c r="A17" s="124">
        <f t="shared" si="2"/>
        <v>7</v>
      </c>
      <c r="B17" s="125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1">
        <f t="shared" si="0"/>
      </c>
      <c r="AJ17" s="111">
        <f t="shared" si="1"/>
      </c>
      <c r="AK17" s="32"/>
      <c r="AL17" s="146"/>
      <c r="AM17" s="146"/>
      <c r="AN17" s="146"/>
    </row>
    <row r="18" spans="1:40" ht="12.75">
      <c r="A18" s="124">
        <f t="shared" si="2"/>
        <v>8</v>
      </c>
      <c r="B18" s="12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1">
        <f t="shared" si="0"/>
      </c>
      <c r="AJ18" s="111">
        <f t="shared" si="1"/>
      </c>
      <c r="AK18" s="32"/>
      <c r="AL18" s="146"/>
      <c r="AM18" s="146"/>
      <c r="AN18" s="146"/>
    </row>
    <row r="19" spans="1:40" ht="12.75">
      <c r="A19" s="124">
        <f t="shared" si="2"/>
        <v>9</v>
      </c>
      <c r="B19" s="12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1">
        <f t="shared" si="0"/>
      </c>
      <c r="AJ19" s="111">
        <f t="shared" si="1"/>
      </c>
      <c r="AK19" s="32"/>
      <c r="AL19" s="146"/>
      <c r="AM19" s="146"/>
      <c r="AN19" s="146"/>
    </row>
    <row r="20" spans="1:40" ht="13.5" thickBot="1">
      <c r="A20" s="126">
        <f t="shared" si="2"/>
        <v>10</v>
      </c>
      <c r="B20" s="127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3">
        <f t="shared" si="0"/>
      </c>
      <c r="AJ20" s="112">
        <f t="shared" si="1"/>
      </c>
      <c r="AK20" s="34"/>
      <c r="AL20" s="147"/>
      <c r="AM20" s="147"/>
      <c r="AN20" s="147"/>
    </row>
    <row r="21" spans="1:40" ht="12.75">
      <c r="A21" s="122">
        <f t="shared" si="2"/>
        <v>11</v>
      </c>
      <c r="B21" s="12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29">
        <f t="shared" si="0"/>
      </c>
      <c r="AJ21" s="110">
        <f t="shared" si="1"/>
      </c>
      <c r="AK21" s="30"/>
      <c r="AL21" s="145"/>
      <c r="AM21" s="145"/>
      <c r="AN21" s="145"/>
    </row>
    <row r="22" spans="1:40" ht="12.75">
      <c r="A22" s="124">
        <f t="shared" si="2"/>
        <v>12</v>
      </c>
      <c r="B22" s="12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1">
        <f t="shared" si="0"/>
      </c>
      <c r="AJ22" s="111">
        <f t="shared" si="1"/>
      </c>
      <c r="AK22" s="32"/>
      <c r="AL22" s="146"/>
      <c r="AM22" s="146"/>
      <c r="AN22" s="146"/>
    </row>
    <row r="23" spans="1:40" ht="12.75">
      <c r="A23" s="124">
        <f t="shared" si="2"/>
        <v>13</v>
      </c>
      <c r="B23" s="125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1">
        <f t="shared" si="0"/>
      </c>
      <c r="AJ23" s="111">
        <f t="shared" si="1"/>
      </c>
      <c r="AK23" s="32"/>
      <c r="AL23" s="146"/>
      <c r="AM23" s="146"/>
      <c r="AN23" s="146"/>
    </row>
    <row r="24" spans="1:40" ht="12.75">
      <c r="A24" s="124">
        <f t="shared" si="2"/>
        <v>14</v>
      </c>
      <c r="B24" s="12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1">
        <f t="shared" si="0"/>
      </c>
      <c r="AJ24" s="111">
        <f t="shared" si="1"/>
      </c>
      <c r="AK24" s="32"/>
      <c r="AL24" s="146"/>
      <c r="AM24" s="146"/>
      <c r="AN24" s="146"/>
    </row>
    <row r="25" spans="1:40" ht="13.5" thickBot="1">
      <c r="A25" s="126">
        <f t="shared" si="2"/>
        <v>15</v>
      </c>
      <c r="B25" s="12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3">
        <f t="shared" si="0"/>
      </c>
      <c r="AJ25" s="112">
        <f t="shared" si="1"/>
      </c>
      <c r="AK25" s="34"/>
      <c r="AL25" s="147"/>
      <c r="AM25" s="147"/>
      <c r="AN25" s="147"/>
    </row>
    <row r="26" spans="1:40" ht="12.75">
      <c r="A26" s="122">
        <f t="shared" si="2"/>
        <v>16</v>
      </c>
      <c r="B26" s="12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29">
        <f t="shared" si="0"/>
      </c>
      <c r="AJ26" s="110">
        <f t="shared" si="1"/>
      </c>
      <c r="AK26" s="30"/>
      <c r="AL26" s="145"/>
      <c r="AM26" s="145"/>
      <c r="AN26" s="145"/>
    </row>
    <row r="27" spans="1:40" ht="12.75">
      <c r="A27" s="124">
        <f t="shared" si="2"/>
        <v>17</v>
      </c>
      <c r="B27" s="133"/>
      <c r="C27" s="137"/>
      <c r="D27" s="137"/>
      <c r="E27" s="137"/>
      <c r="F27" s="137"/>
      <c r="G27" s="137"/>
      <c r="H27" s="137"/>
      <c r="I27" s="137"/>
      <c r="J27" s="137"/>
      <c r="K27" s="137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1">
        <f t="shared" si="0"/>
      </c>
      <c r="AJ27" s="111">
        <f t="shared" si="1"/>
      </c>
      <c r="AK27" s="32"/>
      <c r="AL27" s="146"/>
      <c r="AM27" s="146"/>
      <c r="AN27" s="146"/>
    </row>
    <row r="28" spans="1:40" ht="12.75">
      <c r="A28" s="124">
        <f t="shared" si="2"/>
        <v>18</v>
      </c>
      <c r="B28" s="12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1">
        <f t="shared" si="0"/>
      </c>
      <c r="AJ28" s="111">
        <f t="shared" si="1"/>
      </c>
      <c r="AK28" s="32"/>
      <c r="AL28" s="146"/>
      <c r="AM28" s="146"/>
      <c r="AN28" s="146"/>
    </row>
    <row r="29" spans="1:40" ht="12.75">
      <c r="A29" s="124">
        <f t="shared" si="2"/>
        <v>19</v>
      </c>
      <c r="B29" s="12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1">
        <f t="shared" si="0"/>
      </c>
      <c r="AJ29" s="111">
        <f t="shared" si="1"/>
      </c>
      <c r="AK29" s="32"/>
      <c r="AL29" s="146"/>
      <c r="AM29" s="146"/>
      <c r="AN29" s="146"/>
    </row>
    <row r="30" spans="1:40" ht="13.5" thickBot="1">
      <c r="A30" s="126">
        <f t="shared" si="2"/>
        <v>20</v>
      </c>
      <c r="B30" s="12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3">
        <f t="shared" si="0"/>
      </c>
      <c r="AJ30" s="112">
        <f t="shared" si="1"/>
      </c>
      <c r="AK30" s="34"/>
      <c r="AL30" s="147"/>
      <c r="AM30" s="147"/>
      <c r="AN30" s="147"/>
    </row>
    <row r="31" spans="1:40" ht="12.75">
      <c r="A31" s="122">
        <f t="shared" si="2"/>
        <v>21</v>
      </c>
      <c r="B31" s="123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29">
        <f t="shared" si="0"/>
      </c>
      <c r="AJ31" s="110">
        <f t="shared" si="1"/>
      </c>
      <c r="AK31" s="30"/>
      <c r="AL31" s="145"/>
      <c r="AM31" s="145"/>
      <c r="AN31" s="145"/>
    </row>
    <row r="32" spans="1:40" ht="12.75">
      <c r="A32" s="124">
        <f t="shared" si="2"/>
        <v>22</v>
      </c>
      <c r="B32" s="12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1">
        <f t="shared" si="0"/>
      </c>
      <c r="AJ32" s="111">
        <f t="shared" si="1"/>
      </c>
      <c r="AK32" s="32"/>
      <c r="AL32" s="146"/>
      <c r="AM32" s="146"/>
      <c r="AN32" s="146"/>
    </row>
    <row r="33" spans="1:40" ht="12.75">
      <c r="A33" s="124">
        <f t="shared" si="2"/>
        <v>23</v>
      </c>
      <c r="B33" s="133"/>
      <c r="C33" s="137"/>
      <c r="D33" s="137"/>
      <c r="E33" s="137"/>
      <c r="F33" s="137"/>
      <c r="G33" s="137"/>
      <c r="H33" s="137"/>
      <c r="I33" s="137"/>
      <c r="J33" s="137"/>
      <c r="K33" s="137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1">
        <f t="shared" si="0"/>
      </c>
      <c r="AJ33" s="111">
        <f t="shared" si="1"/>
      </c>
      <c r="AK33" s="32"/>
      <c r="AL33" s="146"/>
      <c r="AM33" s="146"/>
      <c r="AN33" s="146"/>
    </row>
    <row r="34" spans="1:40" ht="12.75">
      <c r="A34" s="124">
        <f t="shared" si="2"/>
        <v>24</v>
      </c>
      <c r="B34" s="12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1">
        <f t="shared" si="0"/>
      </c>
      <c r="AJ34" s="111">
        <f t="shared" si="1"/>
      </c>
      <c r="AK34" s="32"/>
      <c r="AL34" s="146"/>
      <c r="AM34" s="146"/>
      <c r="AN34" s="146"/>
    </row>
    <row r="35" spans="1:40" ht="13.5" thickBot="1">
      <c r="A35" s="126">
        <f t="shared" si="2"/>
        <v>25</v>
      </c>
      <c r="B35" s="12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3">
        <f t="shared" si="0"/>
      </c>
      <c r="AJ35" s="112">
        <f t="shared" si="1"/>
      </c>
      <c r="AK35" s="34"/>
      <c r="AL35" s="147"/>
      <c r="AM35" s="147"/>
      <c r="AN35" s="147"/>
    </row>
    <row r="36" spans="1:40" ht="12.75">
      <c r="A36" s="122">
        <f t="shared" si="2"/>
        <v>26</v>
      </c>
      <c r="B36" s="12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29">
        <f t="shared" si="0"/>
      </c>
      <c r="AJ36" s="110">
        <f t="shared" si="1"/>
      </c>
      <c r="AK36" s="30"/>
      <c r="AL36" s="145"/>
      <c r="AM36" s="145"/>
      <c r="AN36" s="145"/>
    </row>
    <row r="37" spans="1:40" ht="12.75">
      <c r="A37" s="124">
        <f t="shared" si="2"/>
        <v>27</v>
      </c>
      <c r="B37" s="12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1">
        <f t="shared" si="0"/>
      </c>
      <c r="AJ37" s="111">
        <f t="shared" si="1"/>
      </c>
      <c r="AK37" s="32"/>
      <c r="AL37" s="146"/>
      <c r="AM37" s="146"/>
      <c r="AN37" s="146"/>
    </row>
    <row r="38" spans="1:40" ht="12.75">
      <c r="A38" s="124">
        <f t="shared" si="2"/>
        <v>28</v>
      </c>
      <c r="B38" s="133"/>
      <c r="C38" s="137"/>
      <c r="D38" s="137"/>
      <c r="E38" s="137"/>
      <c r="F38" s="137"/>
      <c r="G38" s="137"/>
      <c r="H38" s="137"/>
      <c r="I38" s="137"/>
      <c r="J38" s="137"/>
      <c r="K38" s="137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1">
        <f t="shared" si="0"/>
      </c>
      <c r="AJ38" s="111">
        <f t="shared" si="1"/>
      </c>
      <c r="AK38" s="32"/>
      <c r="AL38" s="146"/>
      <c r="AM38" s="146"/>
      <c r="AN38" s="146"/>
    </row>
    <row r="39" spans="1:40" ht="12.75">
      <c r="A39" s="124">
        <f t="shared" si="2"/>
        <v>29</v>
      </c>
      <c r="B39" s="1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1">
        <f t="shared" si="0"/>
      </c>
      <c r="AJ39" s="111">
        <f t="shared" si="1"/>
      </c>
      <c r="AK39" s="32"/>
      <c r="AL39" s="146"/>
      <c r="AM39" s="146"/>
      <c r="AN39" s="146"/>
    </row>
    <row r="40" spans="1:40" ht="13.5" thickBot="1">
      <c r="A40" s="126">
        <f t="shared" si="2"/>
        <v>30</v>
      </c>
      <c r="B40" s="12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3">
        <f t="shared" si="0"/>
      </c>
      <c r="AJ40" s="112">
        <f t="shared" si="1"/>
      </c>
      <c r="AK40" s="34"/>
      <c r="AL40" s="147"/>
      <c r="AM40" s="147"/>
      <c r="AN40" s="147"/>
    </row>
    <row r="41" spans="2:40" ht="12.75">
      <c r="B41" s="35" t="s">
        <v>40</v>
      </c>
      <c r="C41" s="128">
        <f aca="true" t="shared" si="3" ref="C41:K41">IF(COUNTA(C11:C40)=0,0,AVERAGE(C11:C40))</f>
        <v>0</v>
      </c>
      <c r="D41" s="128">
        <f t="shared" si="3"/>
        <v>0</v>
      </c>
      <c r="E41" s="128">
        <f t="shared" si="3"/>
        <v>0</v>
      </c>
      <c r="F41" s="128">
        <f t="shared" si="3"/>
        <v>0</v>
      </c>
      <c r="G41" s="128">
        <f t="shared" si="3"/>
        <v>0</v>
      </c>
      <c r="H41" s="128">
        <f t="shared" si="3"/>
        <v>0</v>
      </c>
      <c r="I41" s="128">
        <f t="shared" si="3"/>
        <v>0</v>
      </c>
      <c r="J41" s="128">
        <f t="shared" si="3"/>
        <v>0</v>
      </c>
      <c r="K41" s="128">
        <f t="shared" si="3"/>
        <v>0</v>
      </c>
      <c r="L41" s="128" t="e">
        <f aca="true" t="shared" si="4" ref="L41:AH41">AVERAGE(L11:L40)</f>
        <v>#DIV/0!</v>
      </c>
      <c r="M41" s="128" t="e">
        <f t="shared" si="4"/>
        <v>#DIV/0!</v>
      </c>
      <c r="N41" s="128" t="e">
        <f t="shared" si="4"/>
        <v>#DIV/0!</v>
      </c>
      <c r="O41" s="128" t="e">
        <f t="shared" si="4"/>
        <v>#DIV/0!</v>
      </c>
      <c r="P41" s="128" t="e">
        <f t="shared" si="4"/>
        <v>#DIV/0!</v>
      </c>
      <c r="Q41" s="128" t="e">
        <f t="shared" si="4"/>
        <v>#DIV/0!</v>
      </c>
      <c r="R41" s="128" t="e">
        <f t="shared" si="4"/>
        <v>#DIV/0!</v>
      </c>
      <c r="S41" s="128" t="e">
        <f t="shared" si="4"/>
        <v>#DIV/0!</v>
      </c>
      <c r="T41" s="128" t="e">
        <f t="shared" si="4"/>
        <v>#DIV/0!</v>
      </c>
      <c r="U41" s="128" t="e">
        <f t="shared" si="4"/>
        <v>#DIV/0!</v>
      </c>
      <c r="V41" s="128" t="e">
        <f t="shared" si="4"/>
        <v>#DIV/0!</v>
      </c>
      <c r="W41" s="128" t="e">
        <f t="shared" si="4"/>
        <v>#DIV/0!</v>
      </c>
      <c r="X41" s="128" t="e">
        <f t="shared" si="4"/>
        <v>#DIV/0!</v>
      </c>
      <c r="Y41" s="128" t="e">
        <f t="shared" si="4"/>
        <v>#DIV/0!</v>
      </c>
      <c r="Z41" s="128" t="e">
        <f t="shared" si="4"/>
        <v>#DIV/0!</v>
      </c>
      <c r="AA41" s="128" t="e">
        <f t="shared" si="4"/>
        <v>#DIV/0!</v>
      </c>
      <c r="AB41" s="128" t="e">
        <f t="shared" si="4"/>
        <v>#DIV/0!</v>
      </c>
      <c r="AC41" s="128" t="e">
        <f t="shared" si="4"/>
        <v>#DIV/0!</v>
      </c>
      <c r="AD41" s="128" t="e">
        <f t="shared" si="4"/>
        <v>#DIV/0!</v>
      </c>
      <c r="AE41" s="128" t="e">
        <f t="shared" si="4"/>
        <v>#DIV/0!</v>
      </c>
      <c r="AF41" s="128" t="e">
        <f t="shared" si="4"/>
        <v>#DIV/0!</v>
      </c>
      <c r="AG41" s="128" t="e">
        <f t="shared" si="4"/>
        <v>#DIV/0!</v>
      </c>
      <c r="AH41" s="128" t="e">
        <f t="shared" si="4"/>
        <v>#DIV/0!</v>
      </c>
      <c r="AI41" s="128">
        <f>IF(SUM(AI11:AI40)=0,0,AVERAGE(AI11:AI40))</f>
        <v>0</v>
      </c>
      <c r="AJ41" s="37">
        <f>IF(AI41=0,0,AI41/$AI$9)</f>
        <v>0</v>
      </c>
      <c r="AK41" s="128">
        <f>IF(COUNTA(AK11:AK40)=0,0,AVERAGE(AK11:AK40))</f>
        <v>0</v>
      </c>
      <c r="AL41" s="148"/>
      <c r="AM41" s="148"/>
      <c r="AN41" s="148"/>
    </row>
    <row r="42" spans="35:36" ht="12.75">
      <c r="AI42" s="65">
        <v>0</v>
      </c>
      <c r="AJ42" s="129">
        <v>0</v>
      </c>
    </row>
    <row r="43" spans="2:37" ht="16.5">
      <c r="B43" s="39" t="s">
        <v>41</v>
      </c>
      <c r="C43" s="40"/>
      <c r="D43" s="39" t="s">
        <v>42</v>
      </c>
      <c r="J43" s="39" t="s">
        <v>43</v>
      </c>
      <c r="AI43" s="40"/>
      <c r="AJ43" s="40"/>
      <c r="AK43" s="40"/>
    </row>
    <row r="44" spans="2:37" ht="16.5">
      <c r="B44" s="39" t="s">
        <v>44</v>
      </c>
      <c r="C44" s="40"/>
      <c r="D44" s="39" t="s">
        <v>45</v>
      </c>
      <c r="J44" s="39" t="s">
        <v>46</v>
      </c>
      <c r="AI44" s="40"/>
      <c r="AJ44" s="40"/>
      <c r="AK44" s="40"/>
    </row>
    <row r="45" spans="2:10" ht="16.5">
      <c r="B45" s="39" t="s">
        <v>47</v>
      </c>
      <c r="C45" s="40"/>
      <c r="D45" s="39" t="s">
        <v>48</v>
      </c>
      <c r="J45" s="39" t="s">
        <v>49</v>
      </c>
    </row>
  </sheetData>
  <sheetProtection sheet="1" formatCells="0" selectLockedCells="1"/>
  <mergeCells count="37">
    <mergeCell ref="AL41:AN41"/>
    <mergeCell ref="AL35:AN35"/>
    <mergeCell ref="AL36:AN36"/>
    <mergeCell ref="AL37:AN37"/>
    <mergeCell ref="AL38:AN38"/>
    <mergeCell ref="AL39:AN39"/>
    <mergeCell ref="AL40:AN40"/>
    <mergeCell ref="AL29:AN29"/>
    <mergeCell ref="AL30:AN30"/>
    <mergeCell ref="AL31:AN31"/>
    <mergeCell ref="AL32:AN32"/>
    <mergeCell ref="AL33:AN33"/>
    <mergeCell ref="AL34:AN34"/>
    <mergeCell ref="AL23:AN23"/>
    <mergeCell ref="AL24:AN24"/>
    <mergeCell ref="AL25:AN25"/>
    <mergeCell ref="AL26:AN26"/>
    <mergeCell ref="AL27:AN27"/>
    <mergeCell ref="AL28:AN28"/>
    <mergeCell ref="AL17:AN17"/>
    <mergeCell ref="AL18:AN18"/>
    <mergeCell ref="AL19:AN19"/>
    <mergeCell ref="AL20:AN20"/>
    <mergeCell ref="AL21:AN21"/>
    <mergeCell ref="AL22:AN22"/>
    <mergeCell ref="AL11:AN11"/>
    <mergeCell ref="AL12:AN12"/>
    <mergeCell ref="AL13:AN13"/>
    <mergeCell ref="AL14:AN14"/>
    <mergeCell ref="AL15:AN15"/>
    <mergeCell ref="AL16:AN16"/>
    <mergeCell ref="AJ3:AK3"/>
    <mergeCell ref="AL3:AL5"/>
    <mergeCell ref="C5:G5"/>
    <mergeCell ref="AJ5:AK5"/>
    <mergeCell ref="AL7:AN7"/>
    <mergeCell ref="AL8:AN8"/>
  </mergeCells>
  <conditionalFormatting sqref="C11:AH26 C39:AH40 L38:AH38 C34:AH37 L33:AH33 C28:AH32 L27:AH27">
    <cfRule type="expression" priority="4" dxfId="13" stopIfTrue="1">
      <formula>C11&gt;C$9</formula>
    </cfRule>
  </conditionalFormatting>
  <conditionalFormatting sqref="AI11:AJ40">
    <cfRule type="expression" priority="5" dxfId="4" stopIfTrue="1">
      <formula>AI11&lt;AI$42</formula>
    </cfRule>
  </conditionalFormatting>
  <conditionalFormatting sqref="AJ1">
    <cfRule type="expression" priority="6" dxfId="16" stopIfTrue="1">
      <formula>OR(AI1&lt;1,AI1&gt;COUNTA(B11:B40))</formula>
    </cfRule>
  </conditionalFormatting>
  <conditionalFormatting sqref="C38:K38">
    <cfRule type="expression" priority="3" dxfId="13" stopIfTrue="1">
      <formula>C38&gt;C$9</formula>
    </cfRule>
  </conditionalFormatting>
  <conditionalFormatting sqref="C33:K33">
    <cfRule type="expression" priority="2" dxfId="13" stopIfTrue="1">
      <formula>C33&gt;C$9</formula>
    </cfRule>
  </conditionalFormatting>
  <conditionalFormatting sqref="C27:K27">
    <cfRule type="expression" priority="1" dxfId="13" stopIfTrue="1">
      <formula>C27&gt;C$9</formula>
    </cfRule>
  </conditionalFormatting>
  <printOptions horizontalCentered="1"/>
  <pageMargins left="0.39375" right="0.39375" top="0.4722222222222222" bottom="0.39375" header="0.5118055555555555" footer="0.5118055555555555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P43"/>
  <sheetViews>
    <sheetView zoomScalePageLayoutView="0" workbookViewId="0" topLeftCell="C1">
      <selection activeCell="M3" sqref="M3"/>
    </sheetView>
  </sheetViews>
  <sheetFormatPr defaultColWidth="8.7109375" defaultRowHeight="12.75"/>
  <cols>
    <col min="1" max="2" width="0" style="0" hidden="1" customWidth="1"/>
    <col min="3" max="4" width="1.7109375" style="1" customWidth="1"/>
    <col min="5" max="5" width="5.00390625" style="1" customWidth="1"/>
    <col min="6" max="6" width="1.7109375" style="1" customWidth="1"/>
    <col min="7" max="7" width="7.00390625" style="1" customWidth="1"/>
    <col min="8" max="8" width="1.7109375" style="1" customWidth="1"/>
    <col min="9" max="9" width="7.00390625" style="1" customWidth="1"/>
    <col min="10" max="10" width="1.7109375" style="1" customWidth="1"/>
    <col min="11" max="11" width="7.140625" style="1" customWidth="1"/>
    <col min="12" max="12" width="1.7109375" style="1" customWidth="1"/>
    <col min="13" max="13" width="7.140625" style="1" customWidth="1"/>
    <col min="14" max="14" width="1.7109375" style="1" customWidth="1"/>
    <col min="15" max="15" width="7.140625" style="1" customWidth="1"/>
    <col min="16" max="16" width="1.7109375" style="1" customWidth="1"/>
    <col min="17" max="17" width="7.140625" style="1" customWidth="1"/>
    <col min="18" max="18" width="1.7109375" style="1" customWidth="1"/>
    <col min="19" max="19" width="7.140625" style="1" customWidth="1"/>
    <col min="20" max="20" width="1.7109375" style="1" customWidth="1"/>
    <col min="21" max="21" width="7.00390625" style="1" customWidth="1"/>
    <col min="22" max="22" width="1.7109375" style="1" customWidth="1"/>
    <col min="23" max="23" width="7.140625" style="1" customWidth="1"/>
    <col min="24" max="24" width="1.7109375" style="1" customWidth="1"/>
    <col min="25" max="31" width="0" style="1" hidden="1" customWidth="1"/>
    <col min="32" max="32" width="1.7109375" style="1" customWidth="1"/>
    <col min="33" max="33" width="7.7109375" style="1" customWidth="1"/>
    <col min="34" max="34" width="1.7109375" style="1" customWidth="1"/>
    <col min="35" max="35" width="7.140625" style="1" customWidth="1"/>
    <col min="36" max="41" width="9.140625" style="1" customWidth="1"/>
  </cols>
  <sheetData>
    <row r="1" spans="3:35" ht="19.5">
      <c r="C1" s="41"/>
      <c r="M1" s="38" t="str">
        <f>Tulokset!AM2</f>
        <v>h</v>
      </c>
      <c r="AI1" s="42" t="str">
        <f>Tulokset!A1</f>
        <v>Kymppikartoitus 2</v>
      </c>
    </row>
    <row r="2" ht="19.5">
      <c r="D2" s="41" t="s">
        <v>50</v>
      </c>
    </row>
    <row r="3" spans="3:39" ht="13.5" customHeight="1"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4:35" ht="16.5">
      <c r="D4" s="45" t="str">
        <f>"Oppilas:   "&amp;Laskenta!B2</f>
        <v>Oppilas:   0</v>
      </c>
      <c r="E4" s="46"/>
      <c r="F4" s="46"/>
      <c r="G4" s="46"/>
      <c r="H4" s="46"/>
      <c r="I4" s="46"/>
      <c r="J4" s="46"/>
      <c r="K4" s="46"/>
      <c r="L4" s="46"/>
      <c r="M4" s="46"/>
      <c r="N4" s="46"/>
      <c r="P4" s="46"/>
      <c r="S4" s="46"/>
      <c r="T4" s="46"/>
      <c r="V4" s="46"/>
      <c r="W4" s="46"/>
      <c r="X4" s="46"/>
      <c r="Z4" s="46"/>
      <c r="AA4" s="46"/>
      <c r="AI4" s="47" t="str">
        <f>Laskenta!AI17</f>
        <v>Tulos  0/70 p</v>
      </c>
    </row>
    <row r="5" spans="4:35" ht="15.75" customHeight="1">
      <c r="D5" s="45" t="str">
        <f>"Luokka:   "&amp;Tulokset!H5</f>
        <v>Luokka:   5</v>
      </c>
      <c r="W5"/>
      <c r="AI5" s="47" t="str">
        <f>TEXT(Laskenta!AI18,"#0 %")&amp;" oikein"</f>
        <v>0 % oikein</v>
      </c>
    </row>
    <row r="6" spans="4:41" ht="12.75" customHeight="1">
      <c r="D6" s="48" t="str">
        <f>"Pvm:      "&amp;TEXT(Tulokset!AJ5,"p.k.vvvv")</f>
        <v>Pvm:      9.6.2021</v>
      </c>
      <c r="W6"/>
      <c r="AI6" s="49"/>
      <c r="AO6" s="47"/>
    </row>
    <row r="7" spans="4:41" ht="12.75" customHeight="1">
      <c r="D7" s="48" t="str">
        <f>"Kokonaisaika: "&amp;TEXT(Laskenta!AI10,"#0")&amp;" min"</f>
        <v>Kokonaisaika:  min</v>
      </c>
      <c r="W7"/>
      <c r="AO7" s="47"/>
    </row>
    <row r="8" spans="21:41" ht="12.75" customHeight="1">
      <c r="U8"/>
      <c r="V8"/>
      <c r="W8"/>
      <c r="AO8" s="47"/>
    </row>
    <row r="9" spans="21:41" ht="12.75" customHeight="1">
      <c r="U9"/>
      <c r="V9"/>
      <c r="W9"/>
      <c r="AO9" s="47"/>
    </row>
    <row r="10" spans="21:41" ht="12.75" customHeight="1">
      <c r="U10"/>
      <c r="V10"/>
      <c r="W10"/>
      <c r="AO10" s="47"/>
    </row>
    <row r="11" spans="21:41" ht="12.75" customHeight="1">
      <c r="U11"/>
      <c r="V11"/>
      <c r="W11"/>
      <c r="AO11" s="47"/>
    </row>
    <row r="12" spans="21:41" ht="12.75" customHeight="1">
      <c r="U12"/>
      <c r="V12"/>
      <c r="W12"/>
      <c r="AO12" s="47"/>
    </row>
    <row r="13" spans="21:41" ht="12.75" customHeight="1">
      <c r="U13"/>
      <c r="V13"/>
      <c r="W13"/>
      <c r="AO13" s="47"/>
    </row>
    <row r="14" spans="7:23" ht="12.75" customHeight="1">
      <c r="G14"/>
      <c r="H14"/>
      <c r="I14"/>
      <c r="K14"/>
      <c r="M14" s="50" t="str">
        <f>IF(Laskenta!F16="XXX","·","X")</f>
        <v>X</v>
      </c>
      <c r="O14"/>
      <c r="Q14" s="50" t="str">
        <f>IF(Laskenta!H16="XXX","·","X")</f>
        <v>X</v>
      </c>
      <c r="S14" s="50" t="str">
        <f>IF(Laskenta!I16="XXX","·","X")</f>
        <v>X</v>
      </c>
      <c r="U14" s="50" t="str">
        <f>IF(Laskenta!J16="XXX","·","X")</f>
        <v>X</v>
      </c>
      <c r="W14" s="50" t="str">
        <f>IF(Laskenta!K16="XXX","·","X")</f>
        <v>X</v>
      </c>
    </row>
    <row r="15" spans="7:23" ht="12.75" customHeight="1">
      <c r="G15"/>
      <c r="H15"/>
      <c r="I15"/>
      <c r="J15" s="38"/>
      <c r="K15"/>
      <c r="L15" s="38"/>
      <c r="M15" s="50" t="str">
        <f>IF(Laskenta!F17="XXX","·","X")</f>
        <v>X</v>
      </c>
      <c r="N15" s="38"/>
      <c r="O15"/>
      <c r="P15" s="38"/>
      <c r="Q15" s="50" t="str">
        <f>IF(Laskenta!H17="XXX","·","X")</f>
        <v>X</v>
      </c>
      <c r="R15" s="38"/>
      <c r="S15" s="50" t="str">
        <f>IF(Laskenta!I17="XXX","·","X")</f>
        <v>X</v>
      </c>
      <c r="T15" s="38"/>
      <c r="U15" s="50" t="str">
        <f>IF(Laskenta!J17="XXX","·","X")</f>
        <v>X</v>
      </c>
      <c r="W15" s="50" t="str">
        <f>IF(Laskenta!K17="XXX","·","X")</f>
        <v>X</v>
      </c>
    </row>
    <row r="16" spans="7:41" ht="12.75" customHeight="1">
      <c r="G16"/>
      <c r="H16"/>
      <c r="I16"/>
      <c r="J16" s="38"/>
      <c r="K16"/>
      <c r="L16" s="38"/>
      <c r="M16" s="50" t="str">
        <f>IF(Laskenta!F18="XXX","·","X")</f>
        <v>X</v>
      </c>
      <c r="N16" s="38"/>
      <c r="O16"/>
      <c r="P16" s="38"/>
      <c r="Q16" s="50" t="str">
        <f>IF(Laskenta!H18="XXX","·","X")</f>
        <v>X</v>
      </c>
      <c r="R16" s="38"/>
      <c r="S16" s="50" t="str">
        <f>IF(Laskenta!I18="XXX","·","X")</f>
        <v>X</v>
      </c>
      <c r="T16" s="38"/>
      <c r="U16" s="50" t="str">
        <f>IF(Laskenta!J18="XXX","·","X")</f>
        <v>X</v>
      </c>
      <c r="W16" s="50" t="str">
        <f>IF(Laskenta!K18="XXX","·","X")</f>
        <v>X</v>
      </c>
      <c r="Y16"/>
      <c r="AO16" s="47"/>
    </row>
    <row r="17" spans="7:41" ht="12.75">
      <c r="G17"/>
      <c r="H17"/>
      <c r="I17"/>
      <c r="J17" s="38"/>
      <c r="K17"/>
      <c r="L17" s="38"/>
      <c r="M17" s="50" t="str">
        <f>IF(Laskenta!F19="XXX","·","X")</f>
        <v>X</v>
      </c>
      <c r="N17" s="38"/>
      <c r="O17"/>
      <c r="P17" s="38"/>
      <c r="Q17" s="50" t="str">
        <f>IF(Laskenta!H19="XXX","·","X")</f>
        <v>X</v>
      </c>
      <c r="R17" s="38"/>
      <c r="S17" s="50" t="str">
        <f>IF(Laskenta!I19="XXX","·","X")</f>
        <v>X</v>
      </c>
      <c r="T17" s="38"/>
      <c r="U17" s="50" t="str">
        <f>IF(Laskenta!J19="XXX","·","X")</f>
        <v>X</v>
      </c>
      <c r="V17" s="38"/>
      <c r="W17" s="50" t="str">
        <f>IF(Laskenta!K19="XXX","·","X")</f>
        <v>X</v>
      </c>
      <c r="X17" s="38"/>
      <c r="Y1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7:41" ht="12.75">
      <c r="G18" s="50" t="str">
        <f>IF(Laskenta!C20="XXX","·","X")</f>
        <v>X</v>
      </c>
      <c r="H18"/>
      <c r="I18"/>
      <c r="J18" s="38"/>
      <c r="K18"/>
      <c r="L18" s="38"/>
      <c r="M18" s="50" t="str">
        <f>IF(Laskenta!F20="XXX","·","X")</f>
        <v>X</v>
      </c>
      <c r="N18" s="38"/>
      <c r="O18"/>
      <c r="P18" s="38"/>
      <c r="Q18" s="50" t="str">
        <f>IF(Laskenta!H20="XXX","·","X")</f>
        <v>X</v>
      </c>
      <c r="R18" s="38"/>
      <c r="S18" s="50" t="str">
        <f>IF(Laskenta!I20="XXX","·","X")</f>
        <v>X</v>
      </c>
      <c r="T18" s="38"/>
      <c r="U18" s="50" t="str">
        <f>IF(Laskenta!J20="XXX","·","X")</f>
        <v>X</v>
      </c>
      <c r="V18" s="38"/>
      <c r="W18" s="50" t="str">
        <f>IF(Laskenta!K20="XXX","·","X")</f>
        <v>X</v>
      </c>
      <c r="X18" s="38"/>
      <c r="Y18" s="50" t="str">
        <f>IF(Laskenta!P24="XXX","·","X")</f>
        <v>·</v>
      </c>
      <c r="Z18" s="38"/>
      <c r="AA18" s="38"/>
      <c r="AB18" s="38"/>
      <c r="AC18" s="50" t="str">
        <f>IF(Laskenta!L20="XXX","·","X")</f>
        <v>X</v>
      </c>
      <c r="AD18" s="38"/>
      <c r="AE18" s="50" t="str">
        <f>IF(Laskenta!M20="XXX","·","X")</f>
        <v>X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</row>
    <row r="19" spans="7:41" ht="12.75">
      <c r="G19" s="50" t="str">
        <f>IF(Laskenta!C21="XXX","·","X")</f>
        <v>X</v>
      </c>
      <c r="H19" s="38"/>
      <c r="I19" s="50" t="str">
        <f>IF(Laskenta!D21="XXX","·","X")</f>
        <v>X</v>
      </c>
      <c r="J19" s="38"/>
      <c r="K19" s="50" t="str">
        <f>IF(Laskenta!E21="XXX","·","X")</f>
        <v>X</v>
      </c>
      <c r="L19" s="38"/>
      <c r="M19" s="50" t="str">
        <f>IF(Laskenta!F21="XXX","·","X")</f>
        <v>X</v>
      </c>
      <c r="N19" s="38"/>
      <c r="O19"/>
      <c r="P19" s="38"/>
      <c r="Q19" s="50" t="str">
        <f>IF(Laskenta!H21="XXX","·","X")</f>
        <v>X</v>
      </c>
      <c r="R19" s="38"/>
      <c r="S19" s="50" t="str">
        <f>IF(Laskenta!I21="XXX","·","X")</f>
        <v>X</v>
      </c>
      <c r="T19" s="38"/>
      <c r="U19" s="50" t="str">
        <f>IF(Laskenta!J21="XXX","·","X")</f>
        <v>X</v>
      </c>
      <c r="V19" s="38"/>
      <c r="W19" s="50" t="str">
        <f>IF(Laskenta!K21="XXX","·","X")</f>
        <v>X</v>
      </c>
      <c r="X19" s="38"/>
      <c r="Y19" s="50" t="str">
        <f>IF(Laskenta!P25="XXX","·","X")</f>
        <v>·</v>
      </c>
      <c r="Z19" s="38"/>
      <c r="AA19" s="38"/>
      <c r="AB19" s="38"/>
      <c r="AC19" s="50" t="str">
        <f>IF(Laskenta!L21="XXX","·","X")</f>
        <v>X</v>
      </c>
      <c r="AD19" s="38"/>
      <c r="AE19" s="50" t="str">
        <f>IF(Laskenta!M21="XXX","·","X")</f>
        <v>X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</row>
    <row r="20" spans="7:41" ht="12.75">
      <c r="G20" s="50" t="str">
        <f>IF(Laskenta!C22="XXX","·","X")</f>
        <v>X</v>
      </c>
      <c r="H20" s="38"/>
      <c r="I20" s="50" t="str">
        <f>IF(Laskenta!D22="XXX","·","X")</f>
        <v>X</v>
      </c>
      <c r="J20" s="38"/>
      <c r="K20" s="50" t="str">
        <f>IF(Laskenta!E22="XXX","·","X")</f>
        <v>X</v>
      </c>
      <c r="L20" s="38"/>
      <c r="M20" s="50" t="str">
        <f>IF(Laskenta!F22="XXX","·","X")</f>
        <v>X</v>
      </c>
      <c r="N20" s="38"/>
      <c r="O20" s="50" t="str">
        <f>IF(Laskenta!G22="XXX","·","X")</f>
        <v>X</v>
      </c>
      <c r="P20" s="38"/>
      <c r="Q20" s="50" t="str">
        <f>IF(Laskenta!H22="XXX","·","X")</f>
        <v>X</v>
      </c>
      <c r="R20" s="38"/>
      <c r="S20" s="50" t="str">
        <f>IF(Laskenta!I22="XXX","·","X")</f>
        <v>X</v>
      </c>
      <c r="T20" s="38"/>
      <c r="U20" s="50" t="str">
        <f>IF(Laskenta!J22="XXX","·","X")</f>
        <v>X</v>
      </c>
      <c r="V20" s="38"/>
      <c r="W20" s="50" t="str">
        <f>IF(Laskenta!K22="XXX","·","X")</f>
        <v>X</v>
      </c>
      <c r="X20" s="38"/>
      <c r="Y20" s="50" t="str">
        <f>IF(Laskenta!O24="XXX","·","X")</f>
        <v>·</v>
      </c>
      <c r="Z20" s="38"/>
      <c r="AB20" s="38"/>
      <c r="AC20" s="50" t="str">
        <f>IF(Laskenta!L22="XXX","·","X")</f>
        <v>X</v>
      </c>
      <c r="AD20" s="38"/>
      <c r="AE20" s="50" t="str">
        <f>IF(Laskenta!M22="XXX","·","X")</f>
        <v>X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51"/>
    </row>
    <row r="21" spans="7:41" ht="12.75">
      <c r="G21" s="50" t="str">
        <f>IF(Laskenta!C23="XXX","·","X")</f>
        <v>X</v>
      </c>
      <c r="H21" s="38"/>
      <c r="I21" s="50" t="str">
        <f>IF(Laskenta!D23="XXX","·","X")</f>
        <v>X</v>
      </c>
      <c r="J21" s="38"/>
      <c r="K21" s="50" t="str">
        <f>IF(Laskenta!E23="XXX","·","X")</f>
        <v>X</v>
      </c>
      <c r="L21" s="38"/>
      <c r="M21" s="50" t="str">
        <f>IF(Laskenta!F23="XXX","·","X")</f>
        <v>X</v>
      </c>
      <c r="N21" s="38"/>
      <c r="O21" s="50" t="str">
        <f>IF(Laskenta!G23="XXX","·","X")</f>
        <v>X</v>
      </c>
      <c r="P21" s="38"/>
      <c r="Q21" s="50" t="str">
        <f>IF(Laskenta!H23="XXX","·","X")</f>
        <v>X</v>
      </c>
      <c r="R21" s="38"/>
      <c r="S21" s="50" t="str">
        <f>IF(Laskenta!I23="XXX","·","X")</f>
        <v>X</v>
      </c>
      <c r="T21" s="38"/>
      <c r="U21" s="50" t="str">
        <f>IF(Laskenta!J23="XXX","·","X")</f>
        <v>X</v>
      </c>
      <c r="V21" s="38"/>
      <c r="W21" s="50" t="str">
        <f>IF(Laskenta!K23="XXX","·","X")</f>
        <v>X</v>
      </c>
      <c r="X21" s="38"/>
      <c r="Y21" s="50" t="str">
        <f>IF(Laskenta!O25="XXX","·","X")</f>
        <v>·</v>
      </c>
      <c r="Z21" s="38"/>
      <c r="AA21"/>
      <c r="AB21" s="38"/>
      <c r="AC21" s="50" t="str">
        <f>IF(Laskenta!L23="XXX","·","X")</f>
        <v>X</v>
      </c>
      <c r="AD21" s="51"/>
      <c r="AE21" s="50" t="str">
        <f>IF(Laskenta!M23="XXX","·","X")</f>
        <v>X</v>
      </c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7:41" ht="12.75">
      <c r="G22" s="50" t="str">
        <f>IF(Laskenta!C24="XXX","·","X")</f>
        <v>X</v>
      </c>
      <c r="H22" s="38"/>
      <c r="I22" s="50" t="str">
        <f>IF(Laskenta!D24="XXX","·","X")</f>
        <v>X</v>
      </c>
      <c r="J22" s="38"/>
      <c r="K22" s="50" t="str">
        <f>IF(Laskenta!E24="XXX","·","X")</f>
        <v>X</v>
      </c>
      <c r="L22" s="38"/>
      <c r="M22" s="50" t="str">
        <f>IF(Laskenta!F24="XXX","·","X")</f>
        <v>X</v>
      </c>
      <c r="N22" s="38"/>
      <c r="O22" s="50" t="str">
        <f>IF(Laskenta!G24="XXX","·","X")</f>
        <v>X</v>
      </c>
      <c r="P22" s="38"/>
      <c r="Q22" s="50" t="str">
        <f>IF(Laskenta!H24="XXX","·","X")</f>
        <v>X</v>
      </c>
      <c r="R22" s="38"/>
      <c r="S22" s="50" t="str">
        <f>IF(Laskenta!I24="XXX","·","X")</f>
        <v>X</v>
      </c>
      <c r="T22" s="38"/>
      <c r="U22" s="50" t="str">
        <f>IF(Laskenta!J24="XXX","·","X")</f>
        <v>X</v>
      </c>
      <c r="V22" s="38"/>
      <c r="W22" s="50" t="str">
        <f>IF(Laskenta!K24="XXX","·","X")</f>
        <v>X</v>
      </c>
      <c r="X22" s="38"/>
      <c r="Y22" s="50" t="str">
        <f>IF(Laskenta!N24="XXX","·","X")</f>
        <v>·</v>
      </c>
      <c r="AA22" s="50" t="str">
        <f>IF(Laskenta!R24="XXX","·","X")</f>
        <v>·</v>
      </c>
      <c r="AC22" s="50" t="str">
        <f>IF(Laskenta!L24="XXX","·","X")</f>
        <v>X</v>
      </c>
      <c r="AD22" s="51"/>
      <c r="AE22" s="50" t="str">
        <f>IF(Laskenta!M24="XXX","·","X")</f>
        <v>X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</row>
    <row r="23" spans="7:41" ht="12.75">
      <c r="G23" s="50" t="str">
        <f>IF(Laskenta!C25="XXX","·","X")</f>
        <v>X</v>
      </c>
      <c r="H23" s="38"/>
      <c r="I23" s="50" t="str">
        <f>IF(Laskenta!D25="XXX","·","X")</f>
        <v>X</v>
      </c>
      <c r="J23" s="38"/>
      <c r="K23" s="50" t="str">
        <f>IF(Laskenta!E25="XXX","·","X")</f>
        <v>X</v>
      </c>
      <c r="L23" s="38"/>
      <c r="M23" s="50" t="str">
        <f>IF(Laskenta!F25="XXX","·","X")</f>
        <v>X</v>
      </c>
      <c r="N23" s="38"/>
      <c r="O23" s="50" t="str">
        <f>IF(Laskenta!G25="XXX","·","X")</f>
        <v>X</v>
      </c>
      <c r="P23" s="38"/>
      <c r="Q23" s="50" t="str">
        <f>IF(Laskenta!H25="XXX","·","X")</f>
        <v>X</v>
      </c>
      <c r="R23" s="38"/>
      <c r="S23" s="50" t="str">
        <f>IF(Laskenta!I25="XXX","·","X")</f>
        <v>X</v>
      </c>
      <c r="T23" s="38"/>
      <c r="U23" s="50" t="str">
        <f>IF(Laskenta!J25="XXX","·","X")</f>
        <v>X</v>
      </c>
      <c r="V23" s="38"/>
      <c r="W23" s="50" t="str">
        <f>IF(Laskenta!K25="XXX","·","X")</f>
        <v>X</v>
      </c>
      <c r="X23" s="38"/>
      <c r="Y23" s="50" t="str">
        <f>IF(Laskenta!N25="XXX","·","X")</f>
        <v>·</v>
      </c>
      <c r="AA23" s="50" t="str">
        <f>IF(Laskenta!R25="XXX","·","X")</f>
        <v>·</v>
      </c>
      <c r="AC23" s="50" t="str">
        <f>IF(Laskenta!L25="XXX","·","X")</f>
        <v>X</v>
      </c>
      <c r="AD23" s="51"/>
      <c r="AE23" s="50" t="str">
        <f>IF(Laskenta!M25="XXX","·","X")</f>
        <v>X</v>
      </c>
      <c r="AF23" s="51"/>
      <c r="AG23" s="51"/>
      <c r="AH23" s="51"/>
      <c r="AI23" s="51"/>
      <c r="AJ23" s="51"/>
      <c r="AK23" s="51"/>
      <c r="AL23" s="51"/>
      <c r="AM23" s="51"/>
      <c r="AN23" s="51"/>
      <c r="AO23" s="51"/>
    </row>
    <row r="25" spans="7:41" ht="16.5" customHeight="1">
      <c r="G25" s="52" t="s">
        <v>7</v>
      </c>
      <c r="H25" s="46"/>
      <c r="I25" s="52" t="s">
        <v>8</v>
      </c>
      <c r="J25" s="46"/>
      <c r="K25" s="52" t="s">
        <v>9</v>
      </c>
      <c r="L25" s="46"/>
      <c r="M25" s="52" t="s">
        <v>10</v>
      </c>
      <c r="N25" s="46"/>
      <c r="O25" s="52" t="s">
        <v>11</v>
      </c>
      <c r="P25" s="46"/>
      <c r="Q25" s="52" t="s">
        <v>12</v>
      </c>
      <c r="R25" s="46"/>
      <c r="S25" s="52" t="s">
        <v>13</v>
      </c>
      <c r="T25" s="52"/>
      <c r="U25" s="52" t="s">
        <v>14</v>
      </c>
      <c r="V25" s="46"/>
      <c r="W25" s="52" t="s">
        <v>15</v>
      </c>
      <c r="X25" s="46"/>
      <c r="Y25" s="52" t="s">
        <v>16</v>
      </c>
      <c r="Z25" s="46"/>
      <c r="AA25" s="52" t="s">
        <v>17</v>
      </c>
      <c r="AB25" s="46"/>
      <c r="AC25" s="52" t="s">
        <v>16</v>
      </c>
      <c r="AD25" s="46"/>
      <c r="AE25" s="52" t="s">
        <v>17</v>
      </c>
      <c r="AF25" s="46"/>
      <c r="AG25" s="53"/>
      <c r="AH25" s="46"/>
      <c r="AI25" s="53"/>
      <c r="AJ25" s="46"/>
      <c r="AK25" s="53"/>
      <c r="AL25" s="46"/>
      <c r="AM25" s="54"/>
      <c r="AN25" s="46"/>
      <c r="AO25" s="54"/>
    </row>
    <row r="26" spans="3:41" ht="6" customHeight="1">
      <c r="C26" s="53"/>
      <c r="D26" s="46"/>
      <c r="E26" s="53"/>
      <c r="F26" s="46"/>
      <c r="G26" s="53"/>
      <c r="H26" s="46"/>
      <c r="I26" s="53"/>
      <c r="J26" s="46"/>
      <c r="K26" s="53"/>
      <c r="L26" s="46"/>
      <c r="M26" s="53"/>
      <c r="N26" s="46"/>
      <c r="O26" s="53"/>
      <c r="P26" s="46"/>
      <c r="Q26" s="53"/>
      <c r="R26" s="46"/>
      <c r="S26" s="53"/>
      <c r="T26" s="46"/>
      <c r="U26" s="53"/>
      <c r="V26" s="46"/>
      <c r="W26" s="53"/>
      <c r="X26" s="46"/>
      <c r="Y26" s="53"/>
      <c r="Z26" s="46"/>
      <c r="AA26" s="53"/>
      <c r="AB26" s="46"/>
      <c r="AC26" s="53"/>
      <c r="AD26" s="46"/>
      <c r="AE26" s="53"/>
      <c r="AF26" s="46"/>
      <c r="AG26" s="53"/>
      <c r="AH26" s="46"/>
      <c r="AI26" s="53"/>
      <c r="AJ26" s="46"/>
      <c r="AK26" s="53"/>
      <c r="AL26" s="46"/>
      <c r="AM26" s="53"/>
      <c r="AN26" s="46"/>
      <c r="AO26" s="53"/>
    </row>
    <row r="27" spans="3:41" s="55" customFormat="1" ht="15.75" customHeight="1">
      <c r="C27" s="53"/>
      <c r="D27" s="39" t="s">
        <v>41</v>
      </c>
      <c r="G27" s="39"/>
      <c r="H27" s="46"/>
      <c r="I27" s="53"/>
      <c r="K27" s="39" t="s">
        <v>42</v>
      </c>
      <c r="L27" s="46"/>
      <c r="M27" s="53"/>
      <c r="N27" s="46"/>
      <c r="O27" s="39"/>
      <c r="P27" s="46"/>
      <c r="Q27" s="53"/>
      <c r="S27" s="39" t="s">
        <v>51</v>
      </c>
      <c r="T27" s="46"/>
      <c r="U27" s="53"/>
      <c r="V27" s="46"/>
      <c r="W27" s="53"/>
      <c r="X27" s="46"/>
      <c r="Y27" s="53"/>
      <c r="Z27" s="46"/>
      <c r="AA27" s="53"/>
      <c r="AB27" s="46"/>
      <c r="AC27" s="53"/>
      <c r="AD27" s="46"/>
      <c r="AE27" s="53"/>
      <c r="AF27" s="46"/>
      <c r="AG27" s="53"/>
      <c r="AH27" s="46"/>
      <c r="AI27" s="53"/>
      <c r="AJ27" s="46"/>
      <c r="AK27" s="53"/>
      <c r="AL27" s="46"/>
      <c r="AM27" s="53"/>
      <c r="AN27" s="46"/>
      <c r="AO27" s="53"/>
    </row>
    <row r="28" spans="3:41" s="55" customFormat="1" ht="15.75" customHeight="1">
      <c r="C28" s="53"/>
      <c r="D28" s="39" t="s">
        <v>44</v>
      </c>
      <c r="G28" s="39"/>
      <c r="H28" s="46"/>
      <c r="I28" s="53"/>
      <c r="K28" s="39" t="s">
        <v>45</v>
      </c>
      <c r="L28" s="46"/>
      <c r="M28" s="53"/>
      <c r="N28" s="46"/>
      <c r="O28" s="39"/>
      <c r="P28" s="46"/>
      <c r="Q28" s="53"/>
      <c r="S28" s="39" t="s">
        <v>46</v>
      </c>
      <c r="T28" s="46"/>
      <c r="U28" s="53"/>
      <c r="V28" s="46"/>
      <c r="W28" s="53"/>
      <c r="X28" s="46"/>
      <c r="Y28" s="53"/>
      <c r="Z28" s="46"/>
      <c r="AA28" s="53"/>
      <c r="AB28" s="46"/>
      <c r="AC28" s="53"/>
      <c r="AD28" s="46"/>
      <c r="AE28" s="53"/>
      <c r="AF28" s="46"/>
      <c r="AG28" s="53"/>
      <c r="AH28" s="46"/>
      <c r="AI28" s="53"/>
      <c r="AJ28" s="46"/>
      <c r="AK28" s="53"/>
      <c r="AL28" s="46"/>
      <c r="AM28" s="53"/>
      <c r="AN28" s="46"/>
      <c r="AO28" s="53"/>
    </row>
    <row r="29" spans="3:41" s="55" customFormat="1" ht="15.75" customHeight="1">
      <c r="C29" s="53"/>
      <c r="D29" s="39" t="s">
        <v>47</v>
      </c>
      <c r="G29" s="39"/>
      <c r="H29" s="46"/>
      <c r="I29" s="53"/>
      <c r="K29" s="39" t="s">
        <v>48</v>
      </c>
      <c r="L29" s="46"/>
      <c r="M29" s="53"/>
      <c r="N29" s="46"/>
      <c r="O29" s="39"/>
      <c r="P29" s="46"/>
      <c r="Q29" s="53"/>
      <c r="S29" s="39" t="s">
        <v>52</v>
      </c>
      <c r="T29" s="46"/>
      <c r="U29" s="53"/>
      <c r="V29" s="46"/>
      <c r="W29" s="53"/>
      <c r="X29" s="46"/>
      <c r="Y29" s="53"/>
      <c r="Z29" s="46"/>
      <c r="AA29" s="53"/>
      <c r="AB29" s="46"/>
      <c r="AC29" s="53"/>
      <c r="AD29" s="46"/>
      <c r="AE29" s="53"/>
      <c r="AF29" s="46"/>
      <c r="AG29" s="53"/>
      <c r="AH29" s="46"/>
      <c r="AI29" s="53"/>
      <c r="AJ29" s="46"/>
      <c r="AK29" s="53"/>
      <c r="AL29" s="46"/>
      <c r="AM29" s="53"/>
      <c r="AN29" s="46"/>
      <c r="AO29" s="53"/>
    </row>
    <row r="30" spans="3:41" s="55" customFormat="1" ht="15.75" customHeight="1">
      <c r="C30" s="53"/>
      <c r="D30" s="46"/>
      <c r="G30" s="40"/>
      <c r="H30" s="46"/>
      <c r="I30" s="53"/>
      <c r="J30" s="46"/>
      <c r="K30" s="53"/>
      <c r="L30" s="46"/>
      <c r="M30" s="53"/>
      <c r="N30" s="46"/>
      <c r="O30" s="53"/>
      <c r="P30" s="46"/>
      <c r="Q30" s="53"/>
      <c r="R30" s="46"/>
      <c r="S30" s="40"/>
      <c r="T30" s="46"/>
      <c r="U30" s="53"/>
      <c r="V30" s="46"/>
      <c r="W30" s="53"/>
      <c r="X30" s="46"/>
      <c r="Y30" s="53"/>
      <c r="Z30" s="46"/>
      <c r="AA30" s="53"/>
      <c r="AB30" s="46"/>
      <c r="AC30" s="53"/>
      <c r="AD30" s="46"/>
      <c r="AE30" s="53"/>
      <c r="AF30" s="46"/>
      <c r="AG30" s="53"/>
      <c r="AH30" s="46"/>
      <c r="AI30" s="53"/>
      <c r="AJ30" s="46"/>
      <c r="AK30" s="53"/>
      <c r="AL30" s="46"/>
      <c r="AM30" s="53"/>
      <c r="AN30" s="46"/>
      <c r="AO30" s="53"/>
    </row>
    <row r="31" spans="3:41" s="55" customFormat="1" ht="15.75" customHeight="1" hidden="1">
      <c r="C31" s="53"/>
      <c r="D31" s="46"/>
      <c r="G31" s="40"/>
      <c r="H31" s="46"/>
      <c r="I31" s="53"/>
      <c r="J31" s="46"/>
      <c r="K31" s="53"/>
      <c r="L31" s="46"/>
      <c r="M31" s="53"/>
      <c r="N31" s="46"/>
      <c r="O31" s="53"/>
      <c r="P31" s="46"/>
      <c r="Q31" s="53"/>
      <c r="R31" s="46"/>
      <c r="S31" s="40"/>
      <c r="T31" s="46"/>
      <c r="U31" s="53"/>
      <c r="V31" s="46"/>
      <c r="W31" s="53"/>
      <c r="X31" s="46"/>
      <c r="Y31" s="53"/>
      <c r="Z31" s="46"/>
      <c r="AA31" s="53"/>
      <c r="AB31" s="46"/>
      <c r="AC31" s="53"/>
      <c r="AD31" s="46"/>
      <c r="AE31" s="53"/>
      <c r="AF31" s="46"/>
      <c r="AG31" s="53"/>
      <c r="AH31" s="46"/>
      <c r="AI31" s="53"/>
      <c r="AJ31" s="46"/>
      <c r="AK31" s="53"/>
      <c r="AL31" s="46"/>
      <c r="AM31" s="53"/>
      <c r="AN31" s="46"/>
      <c r="AO31" s="53"/>
    </row>
    <row r="32" spans="3:41" ht="16.5" hidden="1">
      <c r="C32" s="53"/>
      <c r="D32" s="46"/>
      <c r="G32" s="53"/>
      <c r="H32" s="46"/>
      <c r="I32" s="53"/>
      <c r="J32" s="46"/>
      <c r="K32" s="53"/>
      <c r="L32" s="46"/>
      <c r="M32" s="53"/>
      <c r="N32" s="46"/>
      <c r="O32" s="53"/>
      <c r="P32" s="46"/>
      <c r="Q32" s="53"/>
      <c r="R32" s="46"/>
      <c r="S32" s="40"/>
      <c r="T32" s="46"/>
      <c r="U32" s="53"/>
      <c r="V32" s="46"/>
      <c r="W32" s="53"/>
      <c r="X32" s="46"/>
      <c r="Y32" s="53"/>
      <c r="Z32" s="46"/>
      <c r="AA32" s="53"/>
      <c r="AB32" s="46"/>
      <c r="AC32" s="53"/>
      <c r="AD32" s="46"/>
      <c r="AE32" s="53"/>
      <c r="AF32" s="46"/>
      <c r="AG32" s="53"/>
      <c r="AH32" s="46"/>
      <c r="AI32" s="53"/>
      <c r="AJ32" s="46"/>
      <c r="AK32" s="53"/>
      <c r="AL32" s="46"/>
      <c r="AM32" s="53"/>
      <c r="AN32" s="46"/>
      <c r="AO32" s="53"/>
    </row>
    <row r="33" spans="3:41" ht="16.5" hidden="1">
      <c r="C33" s="56"/>
      <c r="X33" s="6"/>
      <c r="Y33" s="6"/>
      <c r="Z33" s="46"/>
      <c r="AA33" s="53"/>
      <c r="AB33" s="46"/>
      <c r="AC33" s="53"/>
      <c r="AD33" s="46"/>
      <c r="AE33" s="56"/>
      <c r="AF33" s="6"/>
      <c r="AG33" s="6"/>
      <c r="AH33" s="6"/>
      <c r="AI33" s="6"/>
      <c r="AJ33" s="6"/>
      <c r="AK33" s="6"/>
      <c r="AN33" s="46"/>
      <c r="AO33" s="53"/>
    </row>
    <row r="34" spans="4:41" ht="18.75" customHeight="1">
      <c r="D34" s="149" t="s">
        <v>53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57"/>
      <c r="AK34" s="57"/>
      <c r="AL34" s="57"/>
      <c r="AM34" s="57"/>
      <c r="AN34" s="57"/>
      <c r="AO34" s="57"/>
    </row>
    <row r="35" spans="4:41" ht="15.75" customHeight="1">
      <c r="D35" s="48" t="s">
        <v>54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4:41" ht="66" customHeight="1">
      <c r="D36" s="150">
        <f>IF(Laskenta!AJ8="","",Laskenta!AJ8)</f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59"/>
      <c r="AK36" s="59"/>
      <c r="AL36" s="59"/>
      <c r="AM36" s="59"/>
      <c r="AN36" s="59"/>
      <c r="AO36" s="59"/>
    </row>
    <row r="37" spans="3:39" ht="4.5" customHeight="1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</row>
    <row r="38" ht="15.75" customHeight="1">
      <c r="D38" s="61" t="str">
        <f>Tulokset!AM3&amp;"    "&amp;TEXT(Tulokset!AM5,"p.k.vvvv")</f>
        <v>Helsinki    9.6.2021</v>
      </c>
    </row>
    <row r="39" spans="4:42" ht="15.75" customHeight="1">
      <c r="D39" s="61"/>
      <c r="AP39" s="1"/>
    </row>
    <row r="40" spans="37:42" ht="18" customHeight="1">
      <c r="AK40"/>
      <c r="AL40"/>
      <c r="AP40" s="1"/>
    </row>
    <row r="41" spans="3:42" ht="5.25" customHeight="1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2"/>
      <c r="O41" s="62"/>
      <c r="P41" s="174"/>
      <c r="Q41" s="174"/>
      <c r="R41" s="174"/>
      <c r="S41" s="174"/>
      <c r="T41" s="175"/>
      <c r="U41" s="174"/>
      <c r="V41" s="174"/>
      <c r="W41" s="174"/>
      <c r="X41" s="175"/>
      <c r="Y41" s="175"/>
      <c r="Z41" s="175"/>
      <c r="AA41" s="175"/>
      <c r="AB41" s="175"/>
      <c r="AC41" s="175"/>
      <c r="AD41" s="175"/>
      <c r="AE41" s="175"/>
      <c r="AF41" s="175"/>
      <c r="AG41"/>
      <c r="AH41"/>
      <c r="AI41"/>
      <c r="AJ41"/>
      <c r="AK41"/>
      <c r="AL41"/>
      <c r="AP41" s="1"/>
    </row>
    <row r="42" spans="9:42" ht="14.25">
      <c r="I42" s="64" t="s">
        <v>55</v>
      </c>
      <c r="S42" s="64" t="s">
        <v>56</v>
      </c>
      <c r="AP42" s="1"/>
    </row>
    <row r="43" ht="12.75">
      <c r="AP43" s="1"/>
    </row>
  </sheetData>
  <sheetProtection sheet="1" objects="1" scenarios="1" formatCells="0" selectLockedCells="1"/>
  <mergeCells count="2">
    <mergeCell ref="D34:AI34"/>
    <mergeCell ref="D36:AI36"/>
  </mergeCells>
  <conditionalFormatting sqref="J15 L15 N15 P15 R15 T15 V15 X15:AN15">
    <cfRule type="cellIs" priority="1" dxfId="8" operator="equal" stopIfTrue="1">
      <formula>1</formula>
    </cfRule>
  </conditionalFormatting>
  <conditionalFormatting sqref="G18:G23 H19:I23 J16:J23 K19:K23 L16:L23 M14:M23 N16:N23 O20:O23 P16:P23 Q14:Q23 R16:R23 S14:S23 T16:T23 U14:U23 V16:V23 W14:W23 X16:X23 Y18:Y23 Z16:Z23 AA16:AA20 AA22:AB23 AB16:AB21 AC16:AN23 AO17:AO23">
    <cfRule type="cellIs" priority="2" dxfId="7" operator="equal" stopIfTrue="1">
      <formula>"·"</formula>
    </cfRule>
  </conditionalFormatting>
  <conditionalFormatting sqref="P41:W41 S42:AJ42">
    <cfRule type="expression" priority="3" dxfId="10" stopIfTrue="1">
      <formula>$M$1&lt;&gt;"h"</formula>
    </cfRule>
  </conditionalFormatting>
  <conditionalFormatting sqref="D35">
    <cfRule type="expression" priority="4" dxfId="0" stopIfTrue="1">
      <formula>$D$36=""</formula>
    </cfRule>
  </conditionalFormatting>
  <printOptions/>
  <pageMargins left="0.7" right="0.7" top="0.75" bottom="0.75" header="0.3" footer="0.3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O35"/>
  <sheetViews>
    <sheetView zoomScalePageLayoutView="0" workbookViewId="0" topLeftCell="C1">
      <selection activeCell="K8" sqref="K8"/>
    </sheetView>
  </sheetViews>
  <sheetFormatPr defaultColWidth="8.7109375" defaultRowHeight="12.75"/>
  <cols>
    <col min="1" max="2" width="0" style="0" hidden="1" customWidth="1"/>
    <col min="3" max="3" width="3.57421875" style="1" customWidth="1"/>
    <col min="4" max="4" width="1.7109375" style="1" customWidth="1"/>
    <col min="5" max="5" width="5.140625" style="1" customWidth="1"/>
    <col min="6" max="6" width="1.7109375" style="1" customWidth="1"/>
    <col min="7" max="7" width="7.140625" style="1" customWidth="1"/>
    <col min="8" max="8" width="1.7109375" style="1" customWidth="1"/>
    <col min="9" max="9" width="7.140625" style="1" customWidth="1"/>
    <col min="10" max="10" width="1.7109375" style="1" customWidth="1"/>
    <col min="11" max="11" width="7.140625" style="1" customWidth="1"/>
    <col min="12" max="12" width="1.7109375" style="1" customWidth="1"/>
    <col min="13" max="13" width="7.140625" style="1" customWidth="1"/>
    <col min="14" max="14" width="1.7109375" style="1" customWidth="1"/>
    <col min="15" max="15" width="7.140625" style="1" customWidth="1"/>
    <col min="16" max="16" width="1.7109375" style="1" customWidth="1"/>
    <col min="17" max="17" width="7.140625" style="1" customWidth="1"/>
    <col min="18" max="18" width="1.7109375" style="1" customWidth="1"/>
    <col min="19" max="19" width="7.140625" style="1" customWidth="1"/>
    <col min="20" max="20" width="1.7109375" style="1" customWidth="1"/>
    <col min="21" max="21" width="7.140625" style="1" customWidth="1"/>
    <col min="22" max="22" width="1.7109375" style="1" customWidth="1"/>
    <col min="23" max="23" width="7.140625" style="1" customWidth="1"/>
    <col min="24" max="24" width="1.7109375" style="1" customWidth="1"/>
    <col min="25" max="31" width="0" style="1" hidden="1" customWidth="1"/>
    <col min="32" max="32" width="1.7109375" style="1" customWidth="1"/>
    <col min="33" max="33" width="4.57421875" style="1" customWidth="1"/>
    <col min="34" max="34" width="1.7109375" style="1" customWidth="1"/>
    <col min="35" max="35" width="7.00390625" style="1" customWidth="1"/>
    <col min="36" max="41" width="9.140625" style="1" customWidth="1"/>
  </cols>
  <sheetData>
    <row r="1" spans="3:35" ht="19.5">
      <c r="C1" s="41"/>
      <c r="M1" s="38" t="str">
        <f>Tulokset!AM2</f>
        <v>h</v>
      </c>
      <c r="AI1" s="42" t="str">
        <f>Tulokset!A1</f>
        <v>Kymppikartoitus 2</v>
      </c>
    </row>
    <row r="2" ht="19.5">
      <c r="D2" s="41" t="s">
        <v>57</v>
      </c>
    </row>
    <row r="3" spans="3:39" ht="13.5" customHeight="1"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4:35" ht="16.5">
      <c r="D4" s="45" t="str">
        <f>"Oppilaita: "&amp;COUNTA(Tulokset!B11:B40)</f>
        <v>Oppilaita: 0</v>
      </c>
      <c r="E4" s="46"/>
      <c r="F4" s="46"/>
      <c r="G4" s="46"/>
      <c r="H4" s="46"/>
      <c r="I4" s="46"/>
      <c r="J4" s="46"/>
      <c r="K4" s="46"/>
      <c r="L4" s="46"/>
      <c r="M4" s="46"/>
      <c r="N4" s="46"/>
      <c r="P4" s="46"/>
      <c r="S4" s="46"/>
      <c r="T4" s="46"/>
      <c r="V4" s="46"/>
      <c r="W4" s="46"/>
      <c r="X4" s="46"/>
      <c r="Z4" s="46"/>
      <c r="AA4" s="46"/>
      <c r="AI4" s="47" t="str">
        <f>"Keskitulos: "&amp;IF(ISERROR(Tulokset!AI41),"x",TEXT(Tulokset!AI41,"#0,0"))&amp;" pistettä"</f>
        <v>Keskitulos: 0,0 pistettä</v>
      </c>
    </row>
    <row r="5" spans="4:35" ht="15.75" customHeight="1">
      <c r="D5" s="45" t="str">
        <f>"Luokka:   "&amp;Tulokset!H5</f>
        <v>Luokka:   5</v>
      </c>
      <c r="W5"/>
      <c r="AI5" s="47" t="str">
        <f>" "&amp;IF(ISERROR(Tulokset!AJ41),"x",TEXT(Tulokset!AJ41*100,"#0"))&amp;" % oikein"</f>
        <v> 0 % oikein</v>
      </c>
    </row>
    <row r="6" spans="4:41" ht="12.75" customHeight="1">
      <c r="D6" s="48" t="str">
        <f>"Pvm:      "&amp;TEXT(Tulokset!AJ5,"p.k.vvvv")</f>
        <v>Pvm:      9.6.2021</v>
      </c>
      <c r="W6"/>
      <c r="AI6" s="49"/>
      <c r="AO6" s="47"/>
    </row>
    <row r="7" spans="4:41" ht="12.75" customHeight="1">
      <c r="D7" s="48" t="str">
        <f>"Keskiarvoaika: "&amp;IF(ISERROR(Tulokset!AK41),"x",TEXT(Tulokset!AK41,"#0"))&amp;" min"</f>
        <v>Keskiarvoaika: 0 min</v>
      </c>
      <c r="W7"/>
      <c r="AO7" s="47"/>
    </row>
    <row r="8" spans="21:41" ht="12.75" customHeight="1">
      <c r="U8"/>
      <c r="V8"/>
      <c r="W8"/>
      <c r="AO8" s="47"/>
    </row>
    <row r="9" spans="21:41" ht="12.75" customHeight="1">
      <c r="U9"/>
      <c r="V9"/>
      <c r="W9"/>
      <c r="AO9" s="47"/>
    </row>
    <row r="10" spans="21:41" ht="12.75" customHeight="1">
      <c r="U10"/>
      <c r="V10"/>
      <c r="W10"/>
      <c r="AO10" s="47"/>
    </row>
    <row r="11" spans="21:41" ht="12.75" customHeight="1">
      <c r="U11"/>
      <c r="V11"/>
      <c r="W11"/>
      <c r="AO11" s="47"/>
    </row>
    <row r="12" spans="21:41" ht="12.75" customHeight="1">
      <c r="U12"/>
      <c r="V12"/>
      <c r="W12"/>
      <c r="AO12" s="47"/>
    </row>
    <row r="13" spans="21:41" ht="12.75" customHeight="1">
      <c r="U13"/>
      <c r="V13"/>
      <c r="W13"/>
      <c r="AO13" s="47"/>
    </row>
    <row r="14" spans="7:23" ht="12.75" customHeight="1">
      <c r="G14"/>
      <c r="H14"/>
      <c r="I14"/>
      <c r="K14"/>
      <c r="M14" s="50" t="str">
        <f>IF(ROUND(Tulokset!F$41,0)&gt;=24-ROW(),"·","X")</f>
        <v>X</v>
      </c>
      <c r="O14"/>
      <c r="Q14" s="50" t="str">
        <f>IF(ROUND(Tulokset!H$41,0)&gt;=24-ROW(),"·","X")</f>
        <v>X</v>
      </c>
      <c r="S14" s="50" t="str">
        <f>IF(ROUND(Tulokset!I$41,0)&gt;=24-ROW(),"·","X")</f>
        <v>X</v>
      </c>
      <c r="U14" s="50" t="str">
        <f>IF(ROUND(Tulokset!J$41,0)&gt;=24-ROW(),"·","X")</f>
        <v>X</v>
      </c>
      <c r="W14" s="50" t="str">
        <f>IF(ROUND(Tulokset!K$41,0)&gt;=24-ROW(),"·","X")</f>
        <v>X</v>
      </c>
    </row>
    <row r="15" spans="7:23" ht="12.75" customHeight="1">
      <c r="G15"/>
      <c r="H15"/>
      <c r="I15"/>
      <c r="J15" s="38"/>
      <c r="K15"/>
      <c r="L15" s="38"/>
      <c r="M15" s="50" t="str">
        <f>IF(ROUND(Tulokset!F$41,0)&gt;=24-ROW(),"·","X")</f>
        <v>X</v>
      </c>
      <c r="N15" s="38"/>
      <c r="O15"/>
      <c r="P15" s="38"/>
      <c r="Q15" s="50" t="str">
        <f>IF(ROUND(Tulokset!H$41,0)&gt;=24-ROW(),"·","X")</f>
        <v>X</v>
      </c>
      <c r="R15" s="38"/>
      <c r="S15" s="50" t="str">
        <f>IF(ROUND(Tulokset!I$41,0)&gt;=24-ROW(),"·","X")</f>
        <v>X</v>
      </c>
      <c r="T15" s="38"/>
      <c r="U15" s="50" t="str">
        <f>IF(ROUND(Tulokset!J$41,0)&gt;=24-ROW(),"·","X")</f>
        <v>X</v>
      </c>
      <c r="W15" s="50" t="str">
        <f>IF(ROUND(Tulokset!K$41,0)&gt;=24-ROW(),"·","X")</f>
        <v>X</v>
      </c>
    </row>
    <row r="16" spans="7:41" ht="12.75" customHeight="1">
      <c r="G16"/>
      <c r="H16"/>
      <c r="I16"/>
      <c r="J16" s="38"/>
      <c r="K16"/>
      <c r="L16" s="38"/>
      <c r="M16" s="50" t="str">
        <f>IF(ROUND(Tulokset!F$41,0)&gt;=24-ROW(),"·","X")</f>
        <v>X</v>
      </c>
      <c r="N16" s="38"/>
      <c r="O16"/>
      <c r="P16" s="38"/>
      <c r="Q16" s="50" t="str">
        <f>IF(ROUND(Tulokset!H$41,0)&gt;=24-ROW(),"·","X")</f>
        <v>X</v>
      </c>
      <c r="R16" s="38"/>
      <c r="S16" s="50" t="str">
        <f>IF(ROUND(Tulokset!I$41,0)&gt;=24-ROW(),"·","X")</f>
        <v>X</v>
      </c>
      <c r="T16" s="38"/>
      <c r="U16" s="50" t="str">
        <f>IF(ROUND(Tulokset!J$41,0)&gt;=24-ROW(),"·","X")</f>
        <v>X</v>
      </c>
      <c r="W16" s="50" t="str">
        <f>IF(ROUND(Tulokset!K$41,0)&gt;=24-ROW(),"·","X")</f>
        <v>X</v>
      </c>
      <c r="Y16"/>
      <c r="AO16" s="47"/>
    </row>
    <row r="17" spans="7:41" ht="12.75">
      <c r="G17"/>
      <c r="H17"/>
      <c r="I17"/>
      <c r="J17" s="38"/>
      <c r="K17"/>
      <c r="L17" s="38"/>
      <c r="M17" s="50" t="str">
        <f>IF(ROUND(Tulokset!F$41,0)&gt;=24-ROW(),"·","X")</f>
        <v>X</v>
      </c>
      <c r="N17" s="38"/>
      <c r="O17"/>
      <c r="P17" s="38"/>
      <c r="Q17" s="50" t="str">
        <f>IF(ROUND(Tulokset!H$41,0)&gt;=24-ROW(),"·","X")</f>
        <v>X</v>
      </c>
      <c r="R17" s="38"/>
      <c r="S17" s="50" t="str">
        <f>IF(ROUND(Tulokset!I$41,0)&gt;=24-ROW(),"·","X")</f>
        <v>X</v>
      </c>
      <c r="T17" s="38"/>
      <c r="U17" s="50" t="str">
        <f>IF(ROUND(Tulokset!J$41,0)&gt;=24-ROW(),"·","X")</f>
        <v>X</v>
      </c>
      <c r="V17" s="38"/>
      <c r="W17" s="50" t="str">
        <f>IF(ROUND(Tulokset!K$41,0)&gt;=24-ROW(),"·","X")</f>
        <v>X</v>
      </c>
      <c r="X17" s="38"/>
      <c r="Y1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7:41" ht="12.75">
      <c r="G18" s="50" t="str">
        <f>IF(ROUND(Tulokset!C$41,0)&gt;=24-ROW(),"·","X")</f>
        <v>X</v>
      </c>
      <c r="H18"/>
      <c r="I18"/>
      <c r="J18" s="38"/>
      <c r="K18"/>
      <c r="L18" s="38"/>
      <c r="M18" s="50" t="str">
        <f>IF(ROUND(Tulokset!F$41,0)&gt;=24-ROW(),"·","X")</f>
        <v>X</v>
      </c>
      <c r="N18" s="38"/>
      <c r="O18"/>
      <c r="P18" s="38"/>
      <c r="Q18" s="50" t="str">
        <f>IF(ROUND(Tulokset!H$41,0)&gt;=24-ROW(),"·","X")</f>
        <v>X</v>
      </c>
      <c r="R18" s="38"/>
      <c r="S18" s="50" t="str">
        <f>IF(ROUND(Tulokset!I$41,0)&gt;=24-ROW(),"·","X")</f>
        <v>X</v>
      </c>
      <c r="T18" s="38"/>
      <c r="U18" s="50" t="str">
        <f>IF(ROUND(Tulokset!J$41,0)&gt;=24-ROW(),"·","X")</f>
        <v>X</v>
      </c>
      <c r="V18" s="38"/>
      <c r="W18" s="50" t="str">
        <f>IF(ROUND(Tulokset!K$41,0)&gt;=24-ROW(),"·","X")</f>
        <v>X</v>
      </c>
      <c r="X18" s="38"/>
      <c r="Y18" s="50" t="str">
        <f>IF(Laskenta!P24="XXX","·","X")</f>
        <v>·</v>
      </c>
      <c r="Z18" s="38"/>
      <c r="AA18" s="38"/>
      <c r="AB18" s="38"/>
      <c r="AC18" s="50" t="e">
        <f>IF(ROUND(Tulokset!L$41,0)&gt;=24-ROW(),"·","X")</f>
        <v>#DIV/0!</v>
      </c>
      <c r="AD18" s="38"/>
      <c r="AE18" s="50" t="e">
        <f>IF(ROUND(Tulokset!M$41,0)&gt;=24-ROW(),"·","X")</f>
        <v>#DIV/0!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</row>
    <row r="19" spans="7:41" ht="12.75">
      <c r="G19" s="50" t="str">
        <f>IF(ROUND(Tulokset!C$41,0)&gt;=24-ROW(),"·","X")</f>
        <v>X</v>
      </c>
      <c r="H19" s="38"/>
      <c r="I19" s="50" t="str">
        <f>IF(ROUND(Tulokset!D$41,0)&gt;=24-ROW(),"·","X")</f>
        <v>X</v>
      </c>
      <c r="J19" s="38"/>
      <c r="K19" s="50" t="str">
        <f>IF(ROUND(Tulokset!E$41,0)&gt;=24-ROW(),"·","X")</f>
        <v>X</v>
      </c>
      <c r="L19" s="38"/>
      <c r="M19" s="50" t="str">
        <f>IF(ROUND(Tulokset!F$41,0)&gt;=24-ROW(),"·","X")</f>
        <v>X</v>
      </c>
      <c r="N19" s="38"/>
      <c r="O19"/>
      <c r="P19" s="38"/>
      <c r="Q19" s="50" t="str">
        <f>IF(ROUND(Tulokset!H$41,0)&gt;=24-ROW(),"·","X")</f>
        <v>X</v>
      </c>
      <c r="R19" s="38"/>
      <c r="S19" s="50" t="str">
        <f>IF(ROUND(Tulokset!I$41,0)&gt;=24-ROW(),"·","X")</f>
        <v>X</v>
      </c>
      <c r="T19" s="38"/>
      <c r="U19" s="50" t="str">
        <f>IF(ROUND(Tulokset!J$41,0)&gt;=24-ROW(),"·","X")</f>
        <v>X</v>
      </c>
      <c r="V19" s="38"/>
      <c r="W19" s="50" t="str">
        <f>IF(ROUND(Tulokset!K$41,0)&gt;=24-ROW(),"·","X")</f>
        <v>X</v>
      </c>
      <c r="X19" s="38"/>
      <c r="Y19" s="50" t="str">
        <f>IF(Laskenta!P25="XXX","·","X")</f>
        <v>·</v>
      </c>
      <c r="Z19" s="38"/>
      <c r="AA19" s="38"/>
      <c r="AB19" s="38"/>
      <c r="AC19" s="50" t="e">
        <f>IF(ROUND(Tulokset!L$41,0)&gt;=24-ROW(),"·","X")</f>
        <v>#DIV/0!</v>
      </c>
      <c r="AD19" s="38"/>
      <c r="AE19" s="50" t="e">
        <f>IF(ROUND(Tulokset!M$41,0)&gt;=24-ROW(),"·","X")</f>
        <v>#DIV/0!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</row>
    <row r="20" spans="7:41" ht="12.75">
      <c r="G20" s="50" t="str">
        <f>IF(ROUND(Tulokset!C$41,0)&gt;=24-ROW(),"·","X")</f>
        <v>X</v>
      </c>
      <c r="H20" s="38"/>
      <c r="I20" s="50" t="str">
        <f>IF(ROUND(Tulokset!D$41,0)&gt;=24-ROW(),"·","X")</f>
        <v>X</v>
      </c>
      <c r="J20" s="38"/>
      <c r="K20" s="50" t="str">
        <f>IF(ROUND(Tulokset!E$41,0)&gt;=24-ROW(),"·","X")</f>
        <v>X</v>
      </c>
      <c r="L20" s="38"/>
      <c r="M20" s="50" t="str">
        <f>IF(ROUND(Tulokset!F$41,0)&gt;=24-ROW(),"·","X")</f>
        <v>X</v>
      </c>
      <c r="N20" s="38"/>
      <c r="O20" s="50" t="str">
        <f>IF(ROUND(Tulokset!G$41,0)&gt;=24-ROW(),"·","X")</f>
        <v>X</v>
      </c>
      <c r="P20" s="38"/>
      <c r="Q20" s="50" t="str">
        <f>IF(ROUND(Tulokset!H$41,0)&gt;=24-ROW(),"·","X")</f>
        <v>X</v>
      </c>
      <c r="R20" s="38"/>
      <c r="S20" s="50" t="str">
        <f>IF(ROUND(Tulokset!I$41,0)&gt;=24-ROW(),"·","X")</f>
        <v>X</v>
      </c>
      <c r="T20" s="38"/>
      <c r="U20" s="50" t="str">
        <f>IF(ROUND(Tulokset!J$41,0)&gt;=24-ROW(),"·","X")</f>
        <v>X</v>
      </c>
      <c r="V20" s="38"/>
      <c r="W20" s="50" t="str">
        <f>IF(ROUND(Tulokset!K$41,0)&gt;=24-ROW(),"·","X")</f>
        <v>X</v>
      </c>
      <c r="X20" s="38"/>
      <c r="Y20" s="50" t="str">
        <f>IF(Laskenta!O24="XXX","·","X")</f>
        <v>·</v>
      </c>
      <c r="Z20" s="38"/>
      <c r="AB20" s="38"/>
      <c r="AC20" s="50" t="e">
        <f>IF(ROUND(Tulokset!L$41,0)&gt;=24-ROW(),"·","X")</f>
        <v>#DIV/0!</v>
      </c>
      <c r="AD20" s="38"/>
      <c r="AE20" s="50" t="e">
        <f>IF(ROUND(Tulokset!M$41,0)&gt;=24-ROW(),"·","X")</f>
        <v>#DIV/0!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51"/>
    </row>
    <row r="21" spans="7:41" ht="12.75">
      <c r="G21" s="50" t="str">
        <f>IF(ROUND(Tulokset!C$41,0)&gt;=24-ROW(),"·","X")</f>
        <v>X</v>
      </c>
      <c r="H21" s="38"/>
      <c r="I21" s="50" t="str">
        <f>IF(ROUND(Tulokset!D$41,0)&gt;=24-ROW(),"·","X")</f>
        <v>X</v>
      </c>
      <c r="J21" s="38"/>
      <c r="K21" s="50" t="str">
        <f>IF(ROUND(Tulokset!E$41,0)&gt;=24-ROW(),"·","X")</f>
        <v>X</v>
      </c>
      <c r="L21" s="38"/>
      <c r="M21" s="50" t="str">
        <f>IF(ROUND(Tulokset!F$41,0)&gt;=24-ROW(),"·","X")</f>
        <v>X</v>
      </c>
      <c r="N21" s="38"/>
      <c r="O21" s="50" t="str">
        <f>IF(ROUND(Tulokset!G$41,0)&gt;=24-ROW(),"·","X")</f>
        <v>X</v>
      </c>
      <c r="P21" s="38"/>
      <c r="Q21" s="50" t="str">
        <f>IF(ROUND(Tulokset!H$41,0)&gt;=24-ROW(),"·","X")</f>
        <v>X</v>
      </c>
      <c r="R21" s="38"/>
      <c r="S21" s="50" t="str">
        <f>IF(ROUND(Tulokset!I$41,0)&gt;=24-ROW(),"·","X")</f>
        <v>X</v>
      </c>
      <c r="T21" s="38"/>
      <c r="U21" s="50" t="str">
        <f>IF(ROUND(Tulokset!J$41,0)&gt;=24-ROW(),"·","X")</f>
        <v>X</v>
      </c>
      <c r="V21" s="38"/>
      <c r="W21" s="50" t="str">
        <f>IF(ROUND(Tulokset!K$41,0)&gt;=24-ROW(),"·","X")</f>
        <v>X</v>
      </c>
      <c r="X21" s="38"/>
      <c r="Y21" s="50" t="str">
        <f>IF(Laskenta!O25="XXX","·","X")</f>
        <v>·</v>
      </c>
      <c r="Z21" s="38"/>
      <c r="AA21"/>
      <c r="AB21" s="38"/>
      <c r="AC21" s="50" t="e">
        <f>IF(ROUND(Tulokset!L$41,0)&gt;=24-ROW(),"·","X")</f>
        <v>#DIV/0!</v>
      </c>
      <c r="AD21" s="51"/>
      <c r="AE21" s="50" t="e">
        <f>IF(ROUND(Tulokset!M$41,0)&gt;=24-ROW(),"·","X")</f>
        <v>#DIV/0!</v>
      </c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7:41" ht="12.75">
      <c r="G22" s="50" t="str">
        <f>IF(ROUND(Tulokset!C$41,0)&gt;=24-ROW(),"·","X")</f>
        <v>X</v>
      </c>
      <c r="H22" s="38"/>
      <c r="I22" s="50" t="str">
        <f>IF(ROUND(Tulokset!D$41,0)&gt;=24-ROW(),"·","X")</f>
        <v>X</v>
      </c>
      <c r="J22" s="38"/>
      <c r="K22" s="50" t="str">
        <f>IF(ROUND(Tulokset!E$41,0)&gt;=24-ROW(),"·","X")</f>
        <v>X</v>
      </c>
      <c r="L22" s="38"/>
      <c r="M22" s="50" t="str">
        <f>IF(ROUND(Tulokset!F$41,0)&gt;=24-ROW(),"·","X")</f>
        <v>X</v>
      </c>
      <c r="N22" s="38"/>
      <c r="O22" s="50" t="str">
        <f>IF(ROUND(Tulokset!G$41,0)&gt;=24-ROW(),"·","X")</f>
        <v>X</v>
      </c>
      <c r="P22" s="38"/>
      <c r="Q22" s="50" t="str">
        <f>IF(ROUND(Tulokset!H$41,0)&gt;=24-ROW(),"·","X")</f>
        <v>X</v>
      </c>
      <c r="R22" s="38"/>
      <c r="S22" s="50" t="str">
        <f>IF(ROUND(Tulokset!I$41,0)&gt;=24-ROW(),"·","X")</f>
        <v>X</v>
      </c>
      <c r="T22" s="38"/>
      <c r="U22" s="50" t="str">
        <f>IF(ROUND(Tulokset!J$41,0)&gt;=24-ROW(),"·","X")</f>
        <v>X</v>
      </c>
      <c r="V22" s="38"/>
      <c r="W22" s="50" t="str">
        <f>IF(ROUND(Tulokset!K$41,0)&gt;=24-ROW(),"·","X")</f>
        <v>X</v>
      </c>
      <c r="X22" s="38"/>
      <c r="Y22" s="50" t="str">
        <f>IF(Laskenta!N24="XXX","·","X")</f>
        <v>·</v>
      </c>
      <c r="AA22" s="50" t="str">
        <f>IF(Laskenta!R24="XXX","·","X")</f>
        <v>·</v>
      </c>
      <c r="AC22" s="50" t="e">
        <f>IF(ROUND(Tulokset!L$41,0)&gt;=24-ROW(),"·","X")</f>
        <v>#DIV/0!</v>
      </c>
      <c r="AD22" s="51"/>
      <c r="AE22" s="50" t="e">
        <f>IF(ROUND(Tulokset!M$41,0)&gt;=24-ROW(),"·","X")</f>
        <v>#DIV/0!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</row>
    <row r="23" spans="7:41" ht="12.75">
      <c r="G23" s="50" t="str">
        <f>IF(ROUND(Tulokset!C$41,0)&gt;=24-ROW(),"·","X")</f>
        <v>X</v>
      </c>
      <c r="H23"/>
      <c r="I23" s="50" t="str">
        <f>IF(ROUND(Tulokset!D$41,0)&gt;=24-ROW(),"·","X")</f>
        <v>X</v>
      </c>
      <c r="J23" s="38"/>
      <c r="K23" s="50" t="str">
        <f>IF(ROUND(Tulokset!E$41,0)&gt;=24-ROW(),"·","X")</f>
        <v>X</v>
      </c>
      <c r="L23" s="38"/>
      <c r="M23" s="50" t="str">
        <f>IF(ROUND(Tulokset!F$41,0)&gt;=24-ROW(),"·","X")</f>
        <v>X</v>
      </c>
      <c r="N23" s="38"/>
      <c r="O23" s="50" t="str">
        <f>IF(ROUND(Tulokset!G$41,0)&gt;=24-ROW(),"·","X")</f>
        <v>X</v>
      </c>
      <c r="P23" s="38"/>
      <c r="Q23" s="50" t="str">
        <f>IF(ROUND(Tulokset!H$41,0)&gt;=24-ROW(),"·","X")</f>
        <v>X</v>
      </c>
      <c r="R23" s="38"/>
      <c r="S23" s="50" t="str">
        <f>IF(ROUND(Tulokset!I$41,0)&gt;=24-ROW(),"·","X")</f>
        <v>X</v>
      </c>
      <c r="T23" s="38"/>
      <c r="U23" s="50" t="str">
        <f>IF(ROUND(Tulokset!J$41,0)&gt;=24-ROW(),"·","X")</f>
        <v>X</v>
      </c>
      <c r="V23" s="38"/>
      <c r="W23" s="50" t="str">
        <f>IF(ROUND(Tulokset!K$41,0)&gt;=24-ROW(),"·","X")</f>
        <v>X</v>
      </c>
      <c r="X23" s="38"/>
      <c r="Y23" s="50" t="str">
        <f>IF(Laskenta!N25="XXX","·","X")</f>
        <v>·</v>
      </c>
      <c r="AA23" s="50" t="str">
        <f>IF(Laskenta!R25="XXX","·","X")</f>
        <v>·</v>
      </c>
      <c r="AC23" s="50" t="e">
        <f>IF(ROUND(Tulokset!L$41,0)&gt;=24-ROW(),"·","X")</f>
        <v>#DIV/0!</v>
      </c>
      <c r="AD23" s="51"/>
      <c r="AE23" s="50" t="e">
        <f>IF(ROUND(Tulokset!M$41,0)&gt;=24-ROW(),"·","X")</f>
        <v>#DIV/0!</v>
      </c>
      <c r="AF23" s="51"/>
      <c r="AG23" s="51"/>
      <c r="AH23" s="51"/>
      <c r="AI23" s="51"/>
      <c r="AJ23" s="51"/>
      <c r="AK23" s="51"/>
      <c r="AL23" s="51"/>
      <c r="AM23" s="51"/>
      <c r="AN23" s="51"/>
      <c r="AO23" s="51"/>
    </row>
    <row r="24" spans="3:41" ht="12.75">
      <c r="C24" s="65"/>
      <c r="D24" s="65"/>
      <c r="E24" s="65"/>
      <c r="F24" s="65"/>
      <c r="G24" s="66">
        <f>IF(ISERROR(Tulokset!C41),"",Tulokset!C41)</f>
        <v>0</v>
      </c>
      <c r="I24" s="66">
        <f>IF(ISERROR(Tulokset!D41),"",Tulokset!D41)</f>
        <v>0</v>
      </c>
      <c r="K24" s="66">
        <f>IF(ISERROR(Tulokset!E41),"",Tulokset!E41)</f>
        <v>0</v>
      </c>
      <c r="M24" s="66">
        <f>IF(ISERROR(Tulokset!F41),"",Tulokset!F41)</f>
        <v>0</v>
      </c>
      <c r="O24" s="66">
        <f>IF(ISERROR(Tulokset!G41),"",Tulokset!G41)</f>
        <v>0</v>
      </c>
      <c r="Q24" s="66">
        <f>IF(ISERROR(Tulokset!H41),"",Tulokset!H41)</f>
        <v>0</v>
      </c>
      <c r="R24" s="65"/>
      <c r="S24" s="66">
        <f>IF(ISERROR(Tulokset!I41),"",Tulokset!I41)</f>
        <v>0</v>
      </c>
      <c r="T24" s="65"/>
      <c r="U24" s="66">
        <f>IF(ISERROR(Tulokset!J41),"",Tulokset!J41)</f>
        <v>0</v>
      </c>
      <c r="V24" s="65"/>
      <c r="W24" s="66">
        <f>IF(ISERROR(Tulokset!K41),"",Tulokset!K41)</f>
        <v>0</v>
      </c>
      <c r="X24" s="65"/>
      <c r="Y24" s="67"/>
      <c r="Z24" s="65"/>
      <c r="AA24" s="67"/>
      <c r="AB24" s="65"/>
      <c r="AC24" s="66">
        <f>IF(ISERROR(Tulokset!L41),"",Tulokset!L41)</f>
      </c>
      <c r="AD24" s="67"/>
      <c r="AE24" s="66">
        <f>IF(ISERROR(Tulokset!M41),"",Tulokset!M41)</f>
      </c>
      <c r="AF24" s="67"/>
      <c r="AG24" s="67"/>
      <c r="AH24" s="67"/>
      <c r="AI24" s="67"/>
      <c r="AJ24" s="67"/>
      <c r="AK24" s="51"/>
      <c r="AL24" s="51"/>
      <c r="AM24" s="51"/>
      <c r="AN24" s="51"/>
      <c r="AO24" s="51"/>
    </row>
    <row r="26" spans="7:41" ht="16.5" customHeight="1">
      <c r="G26" s="52" t="s">
        <v>7</v>
      </c>
      <c r="H26" s="46"/>
      <c r="I26" s="52" t="s">
        <v>8</v>
      </c>
      <c r="J26" s="46"/>
      <c r="K26" s="52" t="s">
        <v>9</v>
      </c>
      <c r="L26" s="46"/>
      <c r="M26" s="52" t="s">
        <v>10</v>
      </c>
      <c r="N26" s="46"/>
      <c r="O26" s="52" t="s">
        <v>11</v>
      </c>
      <c r="P26" s="46"/>
      <c r="Q26" s="52" t="s">
        <v>12</v>
      </c>
      <c r="R26" s="52"/>
      <c r="S26" s="52" t="s">
        <v>13</v>
      </c>
      <c r="T26" s="52"/>
      <c r="U26" s="52" t="s">
        <v>14</v>
      </c>
      <c r="V26" s="46"/>
      <c r="W26" s="52" t="s">
        <v>15</v>
      </c>
      <c r="X26" s="46"/>
      <c r="Y26" s="52" t="s">
        <v>16</v>
      </c>
      <c r="Z26" s="46"/>
      <c r="AA26" s="52" t="s">
        <v>17</v>
      </c>
      <c r="AB26" s="46"/>
      <c r="AC26" s="52" t="s">
        <v>16</v>
      </c>
      <c r="AD26" s="46"/>
      <c r="AE26" s="52" t="s">
        <v>17</v>
      </c>
      <c r="AF26" s="46"/>
      <c r="AG26" s="53"/>
      <c r="AH26" s="46"/>
      <c r="AI26" s="53"/>
      <c r="AJ26" s="46"/>
      <c r="AK26" s="53"/>
      <c r="AL26" s="46"/>
      <c r="AM26" s="54"/>
      <c r="AN26" s="46"/>
      <c r="AO26" s="54"/>
    </row>
    <row r="27" spans="3:41" ht="6" customHeight="1">
      <c r="C27" s="53"/>
      <c r="D27" s="46"/>
      <c r="E27" s="53"/>
      <c r="F27" s="46"/>
      <c r="G27" s="53"/>
      <c r="H27" s="46"/>
      <c r="I27" s="53"/>
      <c r="J27" s="46"/>
      <c r="K27" s="53"/>
      <c r="L27" s="46"/>
      <c r="M27" s="53"/>
      <c r="N27" s="46"/>
      <c r="O27" s="53"/>
      <c r="P27" s="46"/>
      <c r="Q27" s="53"/>
      <c r="R27" s="46"/>
      <c r="S27" s="53"/>
      <c r="T27" s="46"/>
      <c r="U27" s="53"/>
      <c r="V27" s="46"/>
      <c r="W27" s="53"/>
      <c r="X27" s="46"/>
      <c r="Y27" s="53"/>
      <c r="Z27" s="46"/>
      <c r="AA27" s="53"/>
      <c r="AB27" s="46"/>
      <c r="AC27" s="53"/>
      <c r="AD27" s="46"/>
      <c r="AE27" s="53"/>
      <c r="AF27" s="46"/>
      <c r="AG27" s="53"/>
      <c r="AH27" s="46"/>
      <c r="AI27" s="53"/>
      <c r="AJ27" s="46"/>
      <c r="AK27" s="53"/>
      <c r="AL27" s="46"/>
      <c r="AM27" s="53"/>
      <c r="AN27" s="46"/>
      <c r="AO27" s="53"/>
    </row>
    <row r="28" spans="3:41" s="55" customFormat="1" ht="15.75" customHeight="1">
      <c r="C28" s="53"/>
      <c r="D28" s="39" t="s">
        <v>41</v>
      </c>
      <c r="G28" s="39"/>
      <c r="H28" s="46"/>
      <c r="I28" s="53"/>
      <c r="K28" s="39" t="s">
        <v>42</v>
      </c>
      <c r="L28" s="46"/>
      <c r="M28" s="53"/>
      <c r="N28" s="46"/>
      <c r="O28" s="39"/>
      <c r="P28" s="46"/>
      <c r="Q28" s="53"/>
      <c r="S28" s="39" t="s">
        <v>51</v>
      </c>
      <c r="T28" s="46"/>
      <c r="U28" s="39"/>
      <c r="V28" s="46"/>
      <c r="W28" s="53"/>
      <c r="X28" s="46"/>
      <c r="Y28" s="53"/>
      <c r="Z28" s="46"/>
      <c r="AA28" s="53"/>
      <c r="AB28" s="46"/>
      <c r="AC28" s="53"/>
      <c r="AD28" s="46"/>
      <c r="AE28" s="53"/>
      <c r="AF28" s="46"/>
      <c r="AG28" s="53"/>
      <c r="AH28" s="46"/>
      <c r="AI28" s="53"/>
      <c r="AJ28" s="46"/>
      <c r="AK28" s="53"/>
      <c r="AL28" s="46"/>
      <c r="AM28" s="53"/>
      <c r="AN28" s="46"/>
      <c r="AO28" s="53"/>
    </row>
    <row r="29" spans="3:41" s="55" customFormat="1" ht="15.75" customHeight="1">
      <c r="C29" s="53"/>
      <c r="D29" s="39" t="s">
        <v>44</v>
      </c>
      <c r="G29" s="39"/>
      <c r="H29" s="46"/>
      <c r="I29" s="53"/>
      <c r="K29" s="39" t="s">
        <v>45</v>
      </c>
      <c r="L29" s="46"/>
      <c r="M29" s="53"/>
      <c r="N29" s="46"/>
      <c r="O29" s="39"/>
      <c r="P29" s="46"/>
      <c r="Q29" s="53"/>
      <c r="S29" s="39" t="s">
        <v>46</v>
      </c>
      <c r="T29" s="46"/>
      <c r="U29" s="39"/>
      <c r="V29" s="46"/>
      <c r="W29" s="53"/>
      <c r="X29" s="46"/>
      <c r="Y29" s="53"/>
      <c r="Z29" s="46"/>
      <c r="AA29" s="53"/>
      <c r="AB29" s="46"/>
      <c r="AC29" s="53"/>
      <c r="AD29" s="46"/>
      <c r="AE29" s="53"/>
      <c r="AF29" s="46"/>
      <c r="AG29" s="53"/>
      <c r="AH29" s="46"/>
      <c r="AI29" s="53"/>
      <c r="AJ29" s="46"/>
      <c r="AK29" s="53"/>
      <c r="AL29" s="46"/>
      <c r="AM29" s="53"/>
      <c r="AN29" s="46"/>
      <c r="AO29" s="53"/>
    </row>
    <row r="30" spans="3:41" s="55" customFormat="1" ht="15.75" customHeight="1">
      <c r="C30" s="53"/>
      <c r="D30" s="39" t="s">
        <v>47</v>
      </c>
      <c r="G30" s="39"/>
      <c r="H30" s="46"/>
      <c r="I30" s="53"/>
      <c r="K30" s="39" t="s">
        <v>48</v>
      </c>
      <c r="L30" s="46"/>
      <c r="M30" s="53"/>
      <c r="N30" s="46"/>
      <c r="O30" s="39"/>
      <c r="P30" s="46"/>
      <c r="Q30" s="53"/>
      <c r="S30" s="39" t="s">
        <v>52</v>
      </c>
      <c r="T30" s="46"/>
      <c r="U30" s="39"/>
      <c r="V30" s="46"/>
      <c r="W30" s="53"/>
      <c r="X30" s="46"/>
      <c r="Y30" s="53"/>
      <c r="Z30" s="46"/>
      <c r="AA30" s="53"/>
      <c r="AB30" s="46"/>
      <c r="AC30" s="53"/>
      <c r="AD30" s="46"/>
      <c r="AE30" s="53"/>
      <c r="AF30" s="46"/>
      <c r="AG30" s="53"/>
      <c r="AH30" s="46"/>
      <c r="AI30" s="53"/>
      <c r="AJ30" s="46"/>
      <c r="AK30" s="53"/>
      <c r="AL30" s="46"/>
      <c r="AM30" s="53"/>
      <c r="AN30" s="46"/>
      <c r="AO30" s="53"/>
    </row>
    <row r="31" spans="3:41" s="55" customFormat="1" ht="15.75" customHeight="1">
      <c r="C31" s="53"/>
      <c r="D31" s="46"/>
      <c r="G31" s="40"/>
      <c r="H31" s="46"/>
      <c r="I31" s="53"/>
      <c r="J31" s="46"/>
      <c r="K31" s="53"/>
      <c r="L31" s="46"/>
      <c r="M31" s="53"/>
      <c r="N31" s="46"/>
      <c r="O31" s="53"/>
      <c r="P31" s="46"/>
      <c r="Q31" s="53"/>
      <c r="R31" s="46"/>
      <c r="S31" s="40"/>
      <c r="T31" s="46"/>
      <c r="U31" s="53"/>
      <c r="V31" s="46"/>
      <c r="W31" s="53"/>
      <c r="X31" s="46"/>
      <c r="Y31" s="53"/>
      <c r="Z31" s="46"/>
      <c r="AA31" s="53"/>
      <c r="AB31" s="46"/>
      <c r="AC31" s="53"/>
      <c r="AD31" s="46"/>
      <c r="AE31" s="53"/>
      <c r="AF31" s="46"/>
      <c r="AG31" s="53"/>
      <c r="AH31" s="46"/>
      <c r="AI31" s="53"/>
      <c r="AJ31" s="46"/>
      <c r="AK31" s="53"/>
      <c r="AL31" s="46"/>
      <c r="AM31" s="53"/>
      <c r="AN31" s="46"/>
      <c r="AO31" s="53"/>
    </row>
    <row r="32" spans="3:41" s="55" customFormat="1" ht="15.75" customHeight="1" hidden="1">
      <c r="C32" s="53"/>
      <c r="D32" s="46"/>
      <c r="G32" s="40"/>
      <c r="H32" s="46"/>
      <c r="I32" s="53"/>
      <c r="J32" s="46"/>
      <c r="K32" s="53"/>
      <c r="L32" s="46"/>
      <c r="M32" s="53"/>
      <c r="N32" s="46"/>
      <c r="O32" s="53"/>
      <c r="P32" s="46"/>
      <c r="Q32" s="53"/>
      <c r="R32" s="46"/>
      <c r="S32" s="40"/>
      <c r="T32" s="46"/>
      <c r="U32" s="53"/>
      <c r="V32" s="46"/>
      <c r="W32" s="53"/>
      <c r="X32" s="46"/>
      <c r="Y32" s="53"/>
      <c r="Z32" s="46"/>
      <c r="AA32" s="53"/>
      <c r="AB32" s="46"/>
      <c r="AC32" s="53"/>
      <c r="AD32" s="46"/>
      <c r="AE32" s="53"/>
      <c r="AF32" s="46"/>
      <c r="AG32" s="53"/>
      <c r="AH32" s="46"/>
      <c r="AI32" s="53"/>
      <c r="AJ32" s="46"/>
      <c r="AK32" s="53"/>
      <c r="AL32" s="46"/>
      <c r="AM32" s="53"/>
      <c r="AN32" s="46"/>
      <c r="AO32" s="53"/>
    </row>
    <row r="33" spans="3:41" ht="16.5" hidden="1">
      <c r="C33" s="53"/>
      <c r="D33" s="46"/>
      <c r="G33" s="53"/>
      <c r="H33" s="46"/>
      <c r="I33" s="53"/>
      <c r="J33" s="46"/>
      <c r="K33" s="53"/>
      <c r="L33" s="46"/>
      <c r="M33" s="53"/>
      <c r="N33" s="46"/>
      <c r="O33" s="53"/>
      <c r="P33" s="46"/>
      <c r="Q33" s="53"/>
      <c r="R33" s="46"/>
      <c r="S33" s="40"/>
      <c r="T33" s="46"/>
      <c r="U33" s="53"/>
      <c r="V33" s="46"/>
      <c r="W33" s="53"/>
      <c r="X33" s="46"/>
      <c r="Y33" s="53"/>
      <c r="Z33" s="46"/>
      <c r="AA33" s="53"/>
      <c r="AB33" s="46"/>
      <c r="AC33" s="53"/>
      <c r="AD33" s="46"/>
      <c r="AE33" s="53"/>
      <c r="AF33" s="46"/>
      <c r="AG33" s="53"/>
      <c r="AH33" s="46"/>
      <c r="AI33" s="53"/>
      <c r="AJ33" s="46"/>
      <c r="AK33" s="53"/>
      <c r="AL33" s="46"/>
      <c r="AM33" s="53"/>
      <c r="AN33" s="46"/>
      <c r="AO33" s="53"/>
    </row>
    <row r="34" spans="3:41" ht="16.5" hidden="1">
      <c r="C34" s="56"/>
      <c r="X34" s="6"/>
      <c r="Y34" s="6"/>
      <c r="Z34" s="46"/>
      <c r="AA34" s="53"/>
      <c r="AB34" s="46"/>
      <c r="AC34" s="53"/>
      <c r="AD34" s="46"/>
      <c r="AE34" s="56"/>
      <c r="AF34" s="6"/>
      <c r="AG34" s="6"/>
      <c r="AH34" s="6"/>
      <c r="AI34" s="6"/>
      <c r="AJ34" s="6"/>
      <c r="AK34" s="6"/>
      <c r="AN34" s="46"/>
      <c r="AO34" s="53"/>
    </row>
    <row r="35" spans="4:41" ht="26.25" customHeight="1">
      <c r="D35" s="149" t="s">
        <v>58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57"/>
      <c r="AK35" s="57"/>
      <c r="AL35" s="57"/>
      <c r="AM35" s="57"/>
      <c r="AN35" s="57"/>
      <c r="AO35" s="57"/>
    </row>
  </sheetData>
  <sheetProtection sheet="1" objects="1" scenarios="1" formatCells="0" selectLockedCells="1"/>
  <mergeCells count="1">
    <mergeCell ref="D35:AI35"/>
  </mergeCells>
  <conditionalFormatting sqref="J15 L15 N15 P15 R15 T15 V15 X15:AN15">
    <cfRule type="cellIs" priority="1" dxfId="8" operator="equal" stopIfTrue="1">
      <formula>1</formula>
    </cfRule>
  </conditionalFormatting>
  <conditionalFormatting sqref="G18:G24 H19:H22 I19:I24 J16:J23 K19:K24 L16:L24 M14:M24 N16:N24 O20:O24 P16:P24 Q14:Q24 R16:R24 S14:S24 T16:T24 U14:U24 V16:V24 W14:W24 X16:X24 Y18:Y24 Z16:Z24 AA16:AA20 AA22:AA24 AB16:AN24 AO17:AO24">
    <cfRule type="cellIs" priority="2" dxfId="7" operator="equal" stopIfTrue="1">
      <formula>"·"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5"/>
  <sheetViews>
    <sheetView zoomScalePageLayoutView="0" workbookViewId="0" topLeftCell="A1">
      <selection activeCell="I33" sqref="I33"/>
    </sheetView>
  </sheetViews>
  <sheetFormatPr defaultColWidth="8.7109375" defaultRowHeight="12.75"/>
  <cols>
    <col min="1" max="1" width="23.7109375" style="0" customWidth="1"/>
    <col min="2" max="10" width="6.00390625" style="1" customWidth="1"/>
    <col min="11" max="33" width="0" style="1" hidden="1" customWidth="1"/>
    <col min="34" max="36" width="6.00390625" style="1" customWidth="1"/>
    <col min="37" max="37" width="64.57421875" style="0" customWidth="1"/>
    <col min="38" max="40" width="0.71875" style="0" customWidth="1"/>
  </cols>
  <sheetData>
    <row r="1" ht="15.75">
      <c r="A1" s="5" t="str">
        <f>Tulokset!A1</f>
        <v>Kymppikartoitus 2</v>
      </c>
    </row>
    <row r="2" spans="1:36" ht="12.75">
      <c r="A2" s="4"/>
      <c r="I2" s="6" t="s">
        <v>2</v>
      </c>
      <c r="AI2" s="139" t="s">
        <v>3</v>
      </c>
      <c r="AJ2" s="139"/>
    </row>
    <row r="3" spans="1:36" ht="15.75">
      <c r="A3" s="5" t="s">
        <v>59</v>
      </c>
      <c r="I3" s="68">
        <f>Tulokset!H5</f>
        <v>5</v>
      </c>
      <c r="AI3" s="151">
        <f>Tulokset!AJ5</f>
        <v>44356</v>
      </c>
      <c r="AJ3" s="151"/>
    </row>
    <row r="4" ht="4.5" customHeight="1"/>
    <row r="5" spans="1:36" ht="12.75">
      <c r="A5" s="11" t="s">
        <v>5</v>
      </c>
      <c r="B5" s="152" t="str">
        <f>Tulokset!C5</f>
        <v>koulun nimi </v>
      </c>
      <c r="C5" s="152"/>
      <c r="D5" s="152"/>
      <c r="E5" s="152"/>
      <c r="F5" s="152"/>
      <c r="G5" s="152"/>
      <c r="H5" s="152"/>
      <c r="I5" s="152"/>
      <c r="AJ5" s="69"/>
    </row>
    <row r="6" ht="4.5" customHeight="1"/>
    <row r="7" spans="1:37" ht="25.5">
      <c r="A7" s="70" t="s">
        <v>60</v>
      </c>
      <c r="B7" s="16" t="str">
        <f>Tulokset!C7</f>
        <v>1.</v>
      </c>
      <c r="C7" s="16" t="str">
        <f>Tulokset!D7</f>
        <v>2.</v>
      </c>
      <c r="D7" s="16" t="str">
        <f>Tulokset!E7</f>
        <v>3.</v>
      </c>
      <c r="E7" s="16" t="str">
        <f>Tulokset!F7</f>
        <v>4.</v>
      </c>
      <c r="F7" s="16" t="str">
        <f>Tulokset!G7</f>
        <v>5.</v>
      </c>
      <c r="G7" s="16" t="str">
        <f>Tulokset!H7</f>
        <v>6.1</v>
      </c>
      <c r="H7" s="16" t="str">
        <f>Tulokset!I7</f>
        <v>6.2</v>
      </c>
      <c r="I7" s="16" t="str">
        <f>Tulokset!J7</f>
        <v>7.1</v>
      </c>
      <c r="J7" s="16" t="str">
        <f>Tulokset!K7</f>
        <v>7.2</v>
      </c>
      <c r="K7" s="16" t="str">
        <f>Tulokset!L7</f>
        <v>10.</v>
      </c>
      <c r="L7" s="16" t="str">
        <f>Tulokset!M7</f>
        <v>11.</v>
      </c>
      <c r="M7" s="16" t="str">
        <f>Tulokset!N7</f>
        <v>Aika</v>
      </c>
      <c r="N7" s="16" t="str">
        <f>Tulokset!O7</f>
        <v>Pituus</v>
      </c>
      <c r="O7" s="16" t="str">
        <f>Tulokset!P7</f>
        <v>Mass</v>
      </c>
      <c r="P7" s="16" t="str">
        <f>Tulokset!Q7</f>
        <v>Til.</v>
      </c>
      <c r="Q7" s="16" t="str">
        <f>Tulokset!R7</f>
        <v>Geom.</v>
      </c>
      <c r="R7" s="16">
        <f>Tulokset!S7</f>
        <v>0</v>
      </c>
      <c r="S7" s="16">
        <f>Tulokset!T7</f>
        <v>0</v>
      </c>
      <c r="T7" s="16">
        <f>Tulokset!U7</f>
        <v>0</v>
      </c>
      <c r="U7" s="16">
        <f>Tulokset!V7</f>
        <v>0</v>
      </c>
      <c r="V7" s="16">
        <f>Tulokset!W7</f>
        <v>0</v>
      </c>
      <c r="W7" s="16">
        <f>Tulokset!X7</f>
        <v>0</v>
      </c>
      <c r="X7" s="16">
        <f>Tulokset!Y7</f>
        <v>0</v>
      </c>
      <c r="Y7" s="16">
        <f>Tulokset!Z7</f>
        <v>0</v>
      </c>
      <c r="Z7" s="16">
        <f>Tulokset!AA7</f>
        <v>0</v>
      </c>
      <c r="AA7" s="16">
        <f>Tulokset!AB7</f>
        <v>0</v>
      </c>
      <c r="AB7" s="16">
        <f>Tulokset!AC7</f>
        <v>0</v>
      </c>
      <c r="AC7" s="16">
        <f>Tulokset!AD7</f>
        <v>0</v>
      </c>
      <c r="AD7" s="16">
        <f>Tulokset!AE7</f>
        <v>0</v>
      </c>
      <c r="AE7" s="16">
        <f>Tulokset!AF7</f>
        <v>0</v>
      </c>
      <c r="AF7" s="16">
        <f>Tulokset!AG7</f>
        <v>0</v>
      </c>
      <c r="AG7" s="16">
        <f>Tulokset!AH7</f>
        <v>0</v>
      </c>
      <c r="AH7" s="17" t="s">
        <v>23</v>
      </c>
      <c r="AI7" s="17"/>
      <c r="AJ7" s="71" t="str">
        <f>Tulokset!AK7</f>
        <v>Aika</v>
      </c>
      <c r="AK7" s="72" t="s">
        <v>24</v>
      </c>
    </row>
    <row r="8" spans="2:37" ht="12.75" hidden="1">
      <c r="B8" s="16" t="str">
        <f>Tulokset!C8</f>
        <v>1.</v>
      </c>
      <c r="C8" s="16" t="str">
        <f>Tulokset!D8</f>
        <v>2.1</v>
      </c>
      <c r="D8" s="16" t="str">
        <f>Tulokset!E8</f>
        <v>2.2</v>
      </c>
      <c r="E8" s="16" t="str">
        <f>Tulokset!F8</f>
        <v>2.3</v>
      </c>
      <c r="F8" s="16" t="str">
        <f>Tulokset!G8</f>
        <v>2.4</v>
      </c>
      <c r="G8" s="16" t="str">
        <f>Tulokset!H8</f>
        <v>2.5</v>
      </c>
      <c r="H8" s="16" t="str">
        <f>Tulokset!I8</f>
        <v>2.6.1</v>
      </c>
      <c r="I8" s="16" t="str">
        <f>Tulokset!J8</f>
        <v>2.6.2</v>
      </c>
      <c r="J8" s="16" t="str">
        <f>Tulokset!K8</f>
        <v>2.7</v>
      </c>
      <c r="K8" s="16" t="str">
        <f>Tulokset!L8</f>
        <v>2.8</v>
      </c>
      <c r="L8" s="16" t="str">
        <f>Tulokset!M8</f>
        <v>2.10</v>
      </c>
      <c r="M8" s="16" t="str">
        <f>Tulokset!N8</f>
        <v>7.1</v>
      </c>
      <c r="N8" s="16" t="str">
        <f>Tulokset!O8</f>
        <v>7.2</v>
      </c>
      <c r="O8" s="16" t="str">
        <f>Tulokset!P8</f>
        <v>7.3</v>
      </c>
      <c r="P8" s="16" t="str">
        <f>Tulokset!Q8</f>
        <v>7.4</v>
      </c>
      <c r="Q8" s="16" t="str">
        <f>Tulokset!R8</f>
        <v>13.</v>
      </c>
      <c r="R8" s="16">
        <f>Tulokset!S8</f>
        <v>0</v>
      </c>
      <c r="S8" s="16">
        <f>Tulokset!T8</f>
        <v>0</v>
      </c>
      <c r="T8" s="16">
        <f>Tulokset!U8</f>
        <v>0</v>
      </c>
      <c r="U8" s="16">
        <f>Tulokset!V8</f>
        <v>0</v>
      </c>
      <c r="V8" s="16">
        <f>Tulokset!W8</f>
        <v>0</v>
      </c>
      <c r="W8" s="16">
        <f>Tulokset!X8</f>
        <v>0</v>
      </c>
      <c r="X8" s="16">
        <f>Tulokset!Y8</f>
        <v>0</v>
      </c>
      <c r="Y8" s="16">
        <f>Tulokset!Z8</f>
        <v>0</v>
      </c>
      <c r="Z8" s="16">
        <f>Tulokset!AA8</f>
        <v>0</v>
      </c>
      <c r="AA8" s="16">
        <f>Tulokset!AB8</f>
        <v>0</v>
      </c>
      <c r="AB8" s="16">
        <f>Tulokset!AC8</f>
        <v>0</v>
      </c>
      <c r="AC8" s="16">
        <f>Tulokset!AD8</f>
        <v>0</v>
      </c>
      <c r="AD8" s="16">
        <f>Tulokset!AE8</f>
        <v>0</v>
      </c>
      <c r="AE8" s="16">
        <f>Tulokset!AF8</f>
        <v>0</v>
      </c>
      <c r="AF8" s="16">
        <f>Tulokset!AG8</f>
        <v>0</v>
      </c>
      <c r="AG8" s="16">
        <f>Tulokset!AH8</f>
        <v>0</v>
      </c>
      <c r="AH8" s="21"/>
      <c r="AI8" s="21"/>
      <c r="AJ8" s="73"/>
      <c r="AK8" s="15"/>
    </row>
    <row r="9" spans="1:37" ht="12.75">
      <c r="A9" s="23" t="s">
        <v>61</v>
      </c>
      <c r="B9" s="24">
        <f>Tulokset!C9</f>
        <v>6</v>
      </c>
      <c r="C9" s="24">
        <f>Tulokset!D9</f>
        <v>5</v>
      </c>
      <c r="D9" s="24">
        <f>Tulokset!E9</f>
        <v>5</v>
      </c>
      <c r="E9" s="24">
        <f>Tulokset!F9</f>
        <v>10</v>
      </c>
      <c r="F9" s="24">
        <f>Tulokset!G9</f>
        <v>4</v>
      </c>
      <c r="G9" s="24">
        <f>Tulokset!H9</f>
        <v>10</v>
      </c>
      <c r="H9" s="24">
        <f>Tulokset!I9</f>
        <v>10</v>
      </c>
      <c r="I9" s="24">
        <f>Tulokset!J9</f>
        <v>10</v>
      </c>
      <c r="J9" s="24">
        <f>Tulokset!K9</f>
        <v>10</v>
      </c>
      <c r="K9" s="24">
        <f>Tulokset!L9</f>
        <v>0</v>
      </c>
      <c r="L9" s="24">
        <f>Tulokset!M9</f>
        <v>0</v>
      </c>
      <c r="M9" s="24">
        <f>Tulokset!N9</f>
        <v>0</v>
      </c>
      <c r="N9" s="24">
        <f>Tulokset!O9</f>
        <v>0</v>
      </c>
      <c r="O9" s="24">
        <f>Tulokset!P9</f>
        <v>0</v>
      </c>
      <c r="P9" s="24">
        <f>Tulokset!Q9</f>
        <v>0</v>
      </c>
      <c r="Q9" s="24">
        <f>Tulokset!R9</f>
        <v>0</v>
      </c>
      <c r="R9" s="24">
        <f>Tulokset!S9</f>
        <v>0</v>
      </c>
      <c r="S9" s="24">
        <f>Tulokset!T9</f>
        <v>0</v>
      </c>
      <c r="T9" s="24">
        <f>Tulokset!U9</f>
        <v>0</v>
      </c>
      <c r="U9" s="24">
        <f>Tulokset!V9</f>
        <v>0</v>
      </c>
      <c r="V9" s="24">
        <f>Tulokset!W9</f>
        <v>0</v>
      </c>
      <c r="W9" s="24">
        <f>Tulokset!X9</f>
        <v>0</v>
      </c>
      <c r="X9" s="24">
        <f>Tulokset!Y9</f>
        <v>0</v>
      </c>
      <c r="Y9" s="24">
        <f>Tulokset!Z9</f>
        <v>0</v>
      </c>
      <c r="Z9" s="24">
        <f>Tulokset!AA9</f>
        <v>0</v>
      </c>
      <c r="AA9" s="24">
        <f>Tulokset!AB9</f>
        <v>0</v>
      </c>
      <c r="AB9" s="24">
        <f>Tulokset!AC9</f>
        <v>0</v>
      </c>
      <c r="AC9" s="24">
        <f>Tulokset!AD9</f>
        <v>0</v>
      </c>
      <c r="AD9" s="24">
        <f>Tulokset!AE9</f>
        <v>0</v>
      </c>
      <c r="AE9" s="24">
        <f>Tulokset!AF9</f>
        <v>0</v>
      </c>
      <c r="AF9" s="24">
        <f>Tulokset!AG9</f>
        <v>0</v>
      </c>
      <c r="AG9" s="24">
        <f>Tulokset!AH9</f>
        <v>0</v>
      </c>
      <c r="AH9" s="24">
        <f>SUM(B9:AG9)</f>
        <v>70</v>
      </c>
      <c r="AI9" s="24" t="s">
        <v>38</v>
      </c>
      <c r="AJ9" s="71" t="str">
        <f>Tulokset!AK9</f>
        <v>(min)</v>
      </c>
      <c r="AK9" s="15"/>
    </row>
    <row r="10" spans="1:37" ht="6.75" customHeight="1" thickBo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74"/>
      <c r="AJ10" s="74"/>
      <c r="AK10" s="75"/>
    </row>
    <row r="11" spans="1:38" ht="12.75">
      <c r="A11" s="76">
        <f>IF(Tulokset!B11="","",Tulokset!B11)</f>
      </c>
      <c r="B11" s="77">
        <f>IF(Tulokset!C11="","",Tulokset!C$9-Tulokset!C11)</f>
      </c>
      <c r="C11" s="77">
        <f>IF(Tulokset!D11="","",Tulokset!D$9-Tulokset!D11)</f>
      </c>
      <c r="D11" s="77">
        <f>IF(Tulokset!E11="","",Tulokset!E$9-Tulokset!E11)</f>
      </c>
      <c r="E11" s="77">
        <f>IF(Tulokset!F11="","",Tulokset!F$9-Tulokset!F11)</f>
      </c>
      <c r="F11" s="77">
        <f>IF(Tulokset!G11="","",Tulokset!G$9-Tulokset!G11)</f>
      </c>
      <c r="G11" s="77">
        <f>IF(Tulokset!H11="","",Tulokset!H$9-Tulokset!H11)</f>
      </c>
      <c r="H11" s="77">
        <f>IF(Tulokset!I11="","",Tulokset!I$9-Tulokset!I11)</f>
      </c>
      <c r="I11" s="77">
        <f>IF(Tulokset!J11="","",Tulokset!J$9-Tulokset!J11)</f>
      </c>
      <c r="J11" s="77">
        <f>IF(Tulokset!K11="","",Tulokset!K$9-Tulokset!K11)</f>
      </c>
      <c r="K11" s="77">
        <f>IF(Tulokset!L11="","",Tulokset!L$9-Tulokset!L11)</f>
      </c>
      <c r="L11" s="77">
        <f>IF(Tulokset!M11="","",Tulokset!M$9-Tulokset!M11)</f>
      </c>
      <c r="M11" s="77">
        <f>IF(Tulokset!N11="","",Tulokset!N$9-Tulokset!N11)</f>
      </c>
      <c r="N11" s="77">
        <f>IF(Tulokset!O11="","",Tulokset!O$9-Tulokset!O11)</f>
      </c>
      <c r="O11" s="77">
        <f>IF(Tulokset!P11="","",Tulokset!P$9-Tulokset!P11)</f>
      </c>
      <c r="P11" s="77">
        <f>IF(Tulokset!Q11="","",Tulokset!Q$9-Tulokset!Q11)</f>
      </c>
      <c r="Q11" s="77">
        <f>IF(Tulokset!R11="","",Tulokset!R$9-Tulokset!R11)</f>
      </c>
      <c r="R11" s="77">
        <f>IF(Tulokset!S11="","",Tulokset!S$9-Tulokset!S11)</f>
      </c>
      <c r="S11" s="77">
        <f>IF(Tulokset!T11="","",Tulokset!T$9-Tulokset!T11)</f>
      </c>
      <c r="T11" s="77">
        <f>IF(Tulokset!U11="","",Tulokset!U$9-Tulokset!U11)</f>
      </c>
      <c r="U11" s="77">
        <f>IF(Tulokset!V11="","",Tulokset!V$9-Tulokset!V11)</f>
      </c>
      <c r="V11" s="77">
        <f>IF(Tulokset!W11="","",Tulokset!W$9-Tulokset!W11)</f>
      </c>
      <c r="W11" s="77">
        <f>IF(Tulokset!X11="","",Tulokset!X$9-Tulokset!X11)</f>
      </c>
      <c r="X11" s="77">
        <f>IF(Tulokset!Y11="","",Tulokset!Y$9-Tulokset!Y11)</f>
      </c>
      <c r="Y11" s="77">
        <f>IF(Tulokset!Z11="","",Tulokset!Z$9-Tulokset!Z11)</f>
      </c>
      <c r="Z11" s="77">
        <f>IF(Tulokset!AA11="","",Tulokset!AA$9-Tulokset!AA11)</f>
      </c>
      <c r="AA11" s="77">
        <f>IF(Tulokset!AB11="","",Tulokset!AB$9-Tulokset!AB11)</f>
      </c>
      <c r="AB11" s="77">
        <f>IF(Tulokset!AC11="","",Tulokset!AC$9-Tulokset!AC11)</f>
      </c>
      <c r="AC11" s="77">
        <f>IF(Tulokset!AD11="","",Tulokset!AD$9-Tulokset!AD11)</f>
      </c>
      <c r="AD11" s="77">
        <f>IF(Tulokset!AE11="","",Tulokset!AE$9-Tulokset!AE11)</f>
      </c>
      <c r="AE11" s="77">
        <f>IF(Tulokset!AF11="","",Tulokset!AF$9-Tulokset!AF11)</f>
      </c>
      <c r="AF11" s="77">
        <f>IF(Tulokset!AG11="","",Tulokset!AG$9-Tulokset!AG11)</f>
      </c>
      <c r="AG11" s="77">
        <f>IF(Tulokset!AH11="","",Tulokset!AH$9-Tulokset!AH11)</f>
      </c>
      <c r="AH11" s="77">
        <f>IF(Tulokset!AI11="","",Tulokset!AI$9-Tulokset!AI11)</f>
      </c>
      <c r="AI11" s="162">
        <f aca="true" t="shared" si="0" ref="AI11:AI41">IF(AH11="","",AH11/$AH$9)</f>
      </c>
      <c r="AJ11" s="77">
        <f>IF(Tulokset!AK11="","",Tulokset!AK11)</f>
      </c>
      <c r="AK11" s="78">
        <f>IF(Tulokset!AL11="","",Tulokset!AL11)</f>
      </c>
      <c r="AL11" t="s">
        <v>62</v>
      </c>
    </row>
    <row r="12" spans="1:38" ht="12.75">
      <c r="A12" s="79">
        <f>IF(Tulokset!B12="","",Tulokset!B12)</f>
      </c>
      <c r="B12" s="73">
        <f>IF(Tulokset!C12="","",Tulokset!C$9-Tulokset!C12)</f>
      </c>
      <c r="C12" s="73">
        <f>IF(Tulokset!D12="","",Tulokset!D$9-Tulokset!D12)</f>
      </c>
      <c r="D12" s="73">
        <f>IF(Tulokset!E12="","",Tulokset!E$9-Tulokset!E12)</f>
      </c>
      <c r="E12" s="73">
        <f>IF(Tulokset!F12="","",Tulokset!F$9-Tulokset!F12)</f>
      </c>
      <c r="F12" s="73">
        <f>IF(Tulokset!G12="","",Tulokset!G$9-Tulokset!G12)</f>
      </c>
      <c r="G12" s="73">
        <f>IF(Tulokset!H12="","",Tulokset!H$9-Tulokset!H12)</f>
      </c>
      <c r="H12" s="73">
        <f>IF(Tulokset!I12="","",Tulokset!I$9-Tulokset!I12)</f>
      </c>
      <c r="I12" s="73">
        <f>IF(Tulokset!J12="","",Tulokset!J$9-Tulokset!J12)</f>
      </c>
      <c r="J12" s="73">
        <f>IF(Tulokset!K12="","",Tulokset!K$9-Tulokset!K12)</f>
      </c>
      <c r="K12" s="73">
        <f>IF(Tulokset!L12="","",Tulokset!L$9-Tulokset!L12)</f>
      </c>
      <c r="L12" s="73">
        <f>IF(Tulokset!M12="","",Tulokset!M$9-Tulokset!M12)</f>
      </c>
      <c r="M12" s="73">
        <f>IF(Tulokset!N12="","",Tulokset!N$9-Tulokset!N12)</f>
      </c>
      <c r="N12" s="73">
        <f>IF(Tulokset!O12="","",Tulokset!O$9-Tulokset!O12)</f>
      </c>
      <c r="O12" s="73">
        <f>IF(Tulokset!P12="","",Tulokset!P$9-Tulokset!P12)</f>
      </c>
      <c r="P12" s="73">
        <f>IF(Tulokset!Q12="","",Tulokset!Q$9-Tulokset!Q12)</f>
      </c>
      <c r="Q12" s="73">
        <f>IF(Tulokset!R12="","",Tulokset!R$9-Tulokset!R12)</f>
      </c>
      <c r="R12" s="73">
        <f>IF(Tulokset!S12="","",Tulokset!S$9-Tulokset!S12)</f>
      </c>
      <c r="S12" s="73">
        <f>IF(Tulokset!T12="","",Tulokset!T$9-Tulokset!T12)</f>
      </c>
      <c r="T12" s="73">
        <f>IF(Tulokset!U12="","",Tulokset!U$9-Tulokset!U12)</f>
      </c>
      <c r="U12" s="73">
        <f>IF(Tulokset!V12="","",Tulokset!V$9-Tulokset!V12)</f>
      </c>
      <c r="V12" s="73">
        <f>IF(Tulokset!W12="","",Tulokset!W$9-Tulokset!W12)</f>
      </c>
      <c r="W12" s="73">
        <f>IF(Tulokset!X12="","",Tulokset!X$9-Tulokset!X12)</f>
      </c>
      <c r="X12" s="73">
        <f>IF(Tulokset!Y12="","",Tulokset!Y$9-Tulokset!Y12)</f>
      </c>
      <c r="Y12" s="73">
        <f>IF(Tulokset!Z12="","",Tulokset!Z$9-Tulokset!Z12)</f>
      </c>
      <c r="Z12" s="73">
        <f>IF(Tulokset!AA12="","",Tulokset!AA$9-Tulokset!AA12)</f>
      </c>
      <c r="AA12" s="73">
        <f>IF(Tulokset!AB12="","",Tulokset!AB$9-Tulokset!AB12)</f>
      </c>
      <c r="AB12" s="73">
        <f>IF(Tulokset!AC12="","",Tulokset!AC$9-Tulokset!AC12)</f>
      </c>
      <c r="AC12" s="73">
        <f>IF(Tulokset!AD12="","",Tulokset!AD$9-Tulokset!AD12)</f>
      </c>
      <c r="AD12" s="73">
        <f>IF(Tulokset!AE12="","",Tulokset!AE$9-Tulokset!AE12)</f>
      </c>
      <c r="AE12" s="73">
        <f>IF(Tulokset!AF12="","",Tulokset!AF$9-Tulokset!AF12)</f>
      </c>
      <c r="AF12" s="73">
        <f>IF(Tulokset!AG12="","",Tulokset!AG$9-Tulokset!AG12)</f>
      </c>
      <c r="AG12" s="73">
        <f>IF(Tulokset!AH12="","",Tulokset!AH$9-Tulokset!AH12)</f>
      </c>
      <c r="AH12" s="73">
        <f>IF(Tulokset!AI12="","",Tulokset!AI$9-Tulokset!AI12)</f>
      </c>
      <c r="AI12" s="163">
        <f t="shared" si="0"/>
      </c>
      <c r="AJ12" s="73">
        <f>IF(Tulokset!AK12="","",Tulokset!AK12)</f>
      </c>
      <c r="AK12" s="80">
        <f>IF(Tulokset!AL12="","",Tulokset!AL12)</f>
      </c>
      <c r="AL12" t="s">
        <v>62</v>
      </c>
    </row>
    <row r="13" spans="1:38" ht="12.75">
      <c r="A13" s="79">
        <f>IF(Tulokset!B13="","",Tulokset!B13)</f>
      </c>
      <c r="B13" s="73">
        <f>IF(Tulokset!C13="","",Tulokset!C$9-Tulokset!C13)</f>
      </c>
      <c r="C13" s="73">
        <f>IF(Tulokset!D13="","",Tulokset!D$9-Tulokset!D13)</f>
      </c>
      <c r="D13" s="73">
        <f>IF(Tulokset!E13="","",Tulokset!E$9-Tulokset!E13)</f>
      </c>
      <c r="E13" s="73">
        <f>IF(Tulokset!F13="","",Tulokset!F$9-Tulokset!F13)</f>
      </c>
      <c r="F13" s="73">
        <f>IF(Tulokset!G13="","",Tulokset!G$9-Tulokset!G13)</f>
      </c>
      <c r="G13" s="73">
        <f>IF(Tulokset!H13="","",Tulokset!H$9-Tulokset!H13)</f>
      </c>
      <c r="H13" s="73">
        <f>IF(Tulokset!I13="","",Tulokset!I$9-Tulokset!I13)</f>
      </c>
      <c r="I13" s="73">
        <f>IF(Tulokset!J13="","",Tulokset!J$9-Tulokset!J13)</f>
      </c>
      <c r="J13" s="73">
        <f>IF(Tulokset!K13="","",Tulokset!K$9-Tulokset!K13)</f>
      </c>
      <c r="K13" s="73">
        <f>IF(Tulokset!L13="","",Tulokset!L$9-Tulokset!L13)</f>
      </c>
      <c r="L13" s="73">
        <f>IF(Tulokset!M13="","",Tulokset!M$9-Tulokset!M13)</f>
      </c>
      <c r="M13" s="73">
        <f>IF(Tulokset!N13="","",Tulokset!N$9-Tulokset!N13)</f>
      </c>
      <c r="N13" s="73">
        <f>IF(Tulokset!O13="","",Tulokset!O$9-Tulokset!O13)</f>
      </c>
      <c r="O13" s="73">
        <f>IF(Tulokset!P13="","",Tulokset!P$9-Tulokset!P13)</f>
      </c>
      <c r="P13" s="73">
        <f>IF(Tulokset!Q13="","",Tulokset!Q$9-Tulokset!Q13)</f>
      </c>
      <c r="Q13" s="73">
        <f>IF(Tulokset!R13="","",Tulokset!R$9-Tulokset!R13)</f>
      </c>
      <c r="R13" s="73">
        <f>IF(Tulokset!S13="","",Tulokset!S$9-Tulokset!S13)</f>
      </c>
      <c r="S13" s="73">
        <f>IF(Tulokset!T13="","",Tulokset!T$9-Tulokset!T13)</f>
      </c>
      <c r="T13" s="73">
        <f>IF(Tulokset!U13="","",Tulokset!U$9-Tulokset!U13)</f>
      </c>
      <c r="U13" s="73">
        <f>IF(Tulokset!V13="","",Tulokset!V$9-Tulokset!V13)</f>
      </c>
      <c r="V13" s="73">
        <f>IF(Tulokset!W13="","",Tulokset!W$9-Tulokset!W13)</f>
      </c>
      <c r="W13" s="73">
        <f>IF(Tulokset!X13="","",Tulokset!X$9-Tulokset!X13)</f>
      </c>
      <c r="X13" s="73">
        <f>IF(Tulokset!Y13="","",Tulokset!Y$9-Tulokset!Y13)</f>
      </c>
      <c r="Y13" s="73">
        <f>IF(Tulokset!Z13="","",Tulokset!Z$9-Tulokset!Z13)</f>
      </c>
      <c r="Z13" s="73">
        <f>IF(Tulokset!AA13="","",Tulokset!AA$9-Tulokset!AA13)</f>
      </c>
      <c r="AA13" s="73">
        <f>IF(Tulokset!AB13="","",Tulokset!AB$9-Tulokset!AB13)</f>
      </c>
      <c r="AB13" s="73">
        <f>IF(Tulokset!AC13="","",Tulokset!AC$9-Tulokset!AC13)</f>
      </c>
      <c r="AC13" s="73">
        <f>IF(Tulokset!AD13="","",Tulokset!AD$9-Tulokset!AD13)</f>
      </c>
      <c r="AD13" s="73">
        <f>IF(Tulokset!AE13="","",Tulokset!AE$9-Tulokset!AE13)</f>
      </c>
      <c r="AE13" s="73">
        <f>IF(Tulokset!AF13="","",Tulokset!AF$9-Tulokset!AF13)</f>
      </c>
      <c r="AF13" s="73">
        <f>IF(Tulokset!AG13="","",Tulokset!AG$9-Tulokset!AG13)</f>
      </c>
      <c r="AG13" s="73">
        <f>IF(Tulokset!AH13="","",Tulokset!AH$9-Tulokset!AH13)</f>
      </c>
      <c r="AH13" s="73">
        <f>IF(Tulokset!AI13="","",Tulokset!AI$9-Tulokset!AI13)</f>
      </c>
      <c r="AI13" s="163">
        <f t="shared" si="0"/>
      </c>
      <c r="AJ13" s="73">
        <f>IF(Tulokset!AK13="","",Tulokset!AK13)</f>
      </c>
      <c r="AK13" s="80">
        <f>IF(Tulokset!AL13="","",Tulokset!AL13)</f>
      </c>
      <c r="AL13" t="s">
        <v>62</v>
      </c>
    </row>
    <row r="14" spans="1:38" ht="12.75">
      <c r="A14" s="79">
        <f>IF(Tulokset!B14="","",Tulokset!B14)</f>
      </c>
      <c r="B14" s="73">
        <f>IF(Tulokset!C14="","",Tulokset!C$9-Tulokset!C14)</f>
      </c>
      <c r="C14" s="73">
        <f>IF(Tulokset!D14="","",Tulokset!D$9-Tulokset!D14)</f>
      </c>
      <c r="D14" s="73">
        <f>IF(Tulokset!E14="","",Tulokset!E$9-Tulokset!E14)</f>
      </c>
      <c r="E14" s="73">
        <f>IF(Tulokset!F14="","",Tulokset!F$9-Tulokset!F14)</f>
      </c>
      <c r="F14" s="73">
        <f>IF(Tulokset!G14="","",Tulokset!G$9-Tulokset!G14)</f>
      </c>
      <c r="G14" s="73">
        <f>IF(Tulokset!H14="","",Tulokset!H$9-Tulokset!H14)</f>
      </c>
      <c r="H14" s="73">
        <f>IF(Tulokset!I14="","",Tulokset!I$9-Tulokset!I14)</f>
      </c>
      <c r="I14" s="73">
        <f>IF(Tulokset!J14="","",Tulokset!J$9-Tulokset!J14)</f>
      </c>
      <c r="J14" s="73">
        <f>IF(Tulokset!K14="","",Tulokset!K$9-Tulokset!K14)</f>
      </c>
      <c r="K14" s="73">
        <f>IF(Tulokset!L14="","",Tulokset!L$9-Tulokset!L14)</f>
      </c>
      <c r="L14" s="73">
        <f>IF(Tulokset!M14="","",Tulokset!M$9-Tulokset!M14)</f>
      </c>
      <c r="M14" s="73">
        <f>IF(Tulokset!N14="","",Tulokset!N$9-Tulokset!N14)</f>
      </c>
      <c r="N14" s="73">
        <f>IF(Tulokset!O14="","",Tulokset!O$9-Tulokset!O14)</f>
      </c>
      <c r="O14" s="73">
        <f>IF(Tulokset!P14="","",Tulokset!P$9-Tulokset!P14)</f>
      </c>
      <c r="P14" s="73">
        <f>IF(Tulokset!Q14="","",Tulokset!Q$9-Tulokset!Q14)</f>
      </c>
      <c r="Q14" s="73">
        <f>IF(Tulokset!R14="","",Tulokset!R$9-Tulokset!R14)</f>
      </c>
      <c r="R14" s="73">
        <f>IF(Tulokset!S14="","",Tulokset!S$9-Tulokset!S14)</f>
      </c>
      <c r="S14" s="73">
        <f>IF(Tulokset!T14="","",Tulokset!T$9-Tulokset!T14)</f>
      </c>
      <c r="T14" s="73">
        <f>IF(Tulokset!U14="","",Tulokset!U$9-Tulokset!U14)</f>
      </c>
      <c r="U14" s="73">
        <f>IF(Tulokset!V14="","",Tulokset!V$9-Tulokset!V14)</f>
      </c>
      <c r="V14" s="73">
        <f>IF(Tulokset!W14="","",Tulokset!W$9-Tulokset!W14)</f>
      </c>
      <c r="W14" s="73">
        <f>IF(Tulokset!X14="","",Tulokset!X$9-Tulokset!X14)</f>
      </c>
      <c r="X14" s="73">
        <f>IF(Tulokset!Y14="","",Tulokset!Y$9-Tulokset!Y14)</f>
      </c>
      <c r="Y14" s="73">
        <f>IF(Tulokset!Z14="","",Tulokset!Z$9-Tulokset!Z14)</f>
      </c>
      <c r="Z14" s="73">
        <f>IF(Tulokset!AA14="","",Tulokset!AA$9-Tulokset!AA14)</f>
      </c>
      <c r="AA14" s="73">
        <f>IF(Tulokset!AB14="","",Tulokset!AB$9-Tulokset!AB14)</f>
      </c>
      <c r="AB14" s="73">
        <f>IF(Tulokset!AC14="","",Tulokset!AC$9-Tulokset!AC14)</f>
      </c>
      <c r="AC14" s="73">
        <f>IF(Tulokset!AD14="","",Tulokset!AD$9-Tulokset!AD14)</f>
      </c>
      <c r="AD14" s="73">
        <f>IF(Tulokset!AE14="","",Tulokset!AE$9-Tulokset!AE14)</f>
      </c>
      <c r="AE14" s="73">
        <f>IF(Tulokset!AF14="","",Tulokset!AF$9-Tulokset!AF14)</f>
      </c>
      <c r="AF14" s="73">
        <f>IF(Tulokset!AG14="","",Tulokset!AG$9-Tulokset!AG14)</f>
      </c>
      <c r="AG14" s="73">
        <f>IF(Tulokset!AH14="","",Tulokset!AH$9-Tulokset!AH14)</f>
      </c>
      <c r="AH14" s="73">
        <f>IF(Tulokset!AI14="","",Tulokset!AI$9-Tulokset!AI14)</f>
      </c>
      <c r="AI14" s="163">
        <f t="shared" si="0"/>
      </c>
      <c r="AJ14" s="73">
        <f>IF(Tulokset!AK14="","",Tulokset!AK14)</f>
      </c>
      <c r="AK14" s="80">
        <f>IF(Tulokset!AL14="","",Tulokset!AL14)</f>
      </c>
      <c r="AL14" t="s">
        <v>62</v>
      </c>
    </row>
    <row r="15" spans="1:38" ht="13.5" thickBot="1">
      <c r="A15" s="81">
        <f>IF(Tulokset!B15="","",Tulokset!B15)</f>
      </c>
      <c r="B15" s="82">
        <f>IF(Tulokset!C15="","",Tulokset!C$9-Tulokset!C15)</f>
      </c>
      <c r="C15" s="82">
        <f>IF(Tulokset!D15="","",Tulokset!D$9-Tulokset!D15)</f>
      </c>
      <c r="D15" s="82">
        <f>IF(Tulokset!E15="","",Tulokset!E$9-Tulokset!E15)</f>
      </c>
      <c r="E15" s="82">
        <f>IF(Tulokset!F15="","",Tulokset!F$9-Tulokset!F15)</f>
      </c>
      <c r="F15" s="82">
        <f>IF(Tulokset!G15="","",Tulokset!G$9-Tulokset!G15)</f>
      </c>
      <c r="G15" s="82">
        <f>IF(Tulokset!H15="","",Tulokset!H$9-Tulokset!H15)</f>
      </c>
      <c r="H15" s="82">
        <f>IF(Tulokset!I15="","",Tulokset!I$9-Tulokset!I15)</f>
      </c>
      <c r="I15" s="82">
        <f>IF(Tulokset!J15="","",Tulokset!J$9-Tulokset!J15)</f>
      </c>
      <c r="J15" s="82">
        <f>IF(Tulokset!K15="","",Tulokset!K$9-Tulokset!K15)</f>
      </c>
      <c r="K15" s="82">
        <f>IF(Tulokset!L15="","",Tulokset!L$9-Tulokset!L15)</f>
      </c>
      <c r="L15" s="82">
        <f>IF(Tulokset!M15="","",Tulokset!M$9-Tulokset!M15)</f>
      </c>
      <c r="M15" s="82">
        <f>IF(Tulokset!N15="","",Tulokset!N$9-Tulokset!N15)</f>
      </c>
      <c r="N15" s="82">
        <f>IF(Tulokset!O15="","",Tulokset!O$9-Tulokset!O15)</f>
      </c>
      <c r="O15" s="82">
        <f>IF(Tulokset!P15="","",Tulokset!P$9-Tulokset!P15)</f>
      </c>
      <c r="P15" s="82">
        <f>IF(Tulokset!Q15="","",Tulokset!Q$9-Tulokset!Q15)</f>
      </c>
      <c r="Q15" s="82">
        <f>IF(Tulokset!R15="","",Tulokset!R$9-Tulokset!R15)</f>
      </c>
      <c r="R15" s="82">
        <f>IF(Tulokset!S15="","",Tulokset!S$9-Tulokset!S15)</f>
      </c>
      <c r="S15" s="82">
        <f>IF(Tulokset!T15="","",Tulokset!T$9-Tulokset!T15)</f>
      </c>
      <c r="T15" s="82">
        <f>IF(Tulokset!U15="","",Tulokset!U$9-Tulokset!U15)</f>
      </c>
      <c r="U15" s="82">
        <f>IF(Tulokset!V15="","",Tulokset!V$9-Tulokset!V15)</f>
      </c>
      <c r="V15" s="82">
        <f>IF(Tulokset!W15="","",Tulokset!W$9-Tulokset!W15)</f>
      </c>
      <c r="W15" s="82">
        <f>IF(Tulokset!X15="","",Tulokset!X$9-Tulokset!X15)</f>
      </c>
      <c r="X15" s="82">
        <f>IF(Tulokset!Y15="","",Tulokset!Y$9-Tulokset!Y15)</f>
      </c>
      <c r="Y15" s="82">
        <f>IF(Tulokset!Z15="","",Tulokset!Z$9-Tulokset!Z15)</f>
      </c>
      <c r="Z15" s="82">
        <f>IF(Tulokset!AA15="","",Tulokset!AA$9-Tulokset!AA15)</f>
      </c>
      <c r="AA15" s="82">
        <f>IF(Tulokset!AB15="","",Tulokset!AB$9-Tulokset!AB15)</f>
      </c>
      <c r="AB15" s="82">
        <f>IF(Tulokset!AC15="","",Tulokset!AC$9-Tulokset!AC15)</f>
      </c>
      <c r="AC15" s="82">
        <f>IF(Tulokset!AD15="","",Tulokset!AD$9-Tulokset!AD15)</f>
      </c>
      <c r="AD15" s="82">
        <f>IF(Tulokset!AE15="","",Tulokset!AE$9-Tulokset!AE15)</f>
      </c>
      <c r="AE15" s="82">
        <f>IF(Tulokset!AF15="","",Tulokset!AF$9-Tulokset!AF15)</f>
      </c>
      <c r="AF15" s="82">
        <f>IF(Tulokset!AG15="","",Tulokset!AG$9-Tulokset!AG15)</f>
      </c>
      <c r="AG15" s="82">
        <f>IF(Tulokset!AH15="","",Tulokset!AH$9-Tulokset!AH15)</f>
      </c>
      <c r="AH15" s="82">
        <f>IF(Tulokset!AI15="","",Tulokset!AI$9-Tulokset!AI15)</f>
      </c>
      <c r="AI15" s="164">
        <f t="shared" si="0"/>
      </c>
      <c r="AJ15" s="82">
        <f>IF(Tulokset!AK15="","",Tulokset!AK15)</f>
      </c>
      <c r="AK15" s="83">
        <f>IF(Tulokset!AL15="","",Tulokset!AL15)</f>
      </c>
      <c r="AL15" t="s">
        <v>62</v>
      </c>
    </row>
    <row r="16" spans="1:38" ht="12.75">
      <c r="A16" s="76">
        <f>IF(Tulokset!B16="","",Tulokset!B16)</f>
      </c>
      <c r="B16" s="77">
        <f>IF(Tulokset!C16="","",Tulokset!C$9-Tulokset!C16)</f>
      </c>
      <c r="C16" s="77">
        <f>IF(Tulokset!D16="","",Tulokset!D$9-Tulokset!D16)</f>
      </c>
      <c r="D16" s="77">
        <f>IF(Tulokset!E16="","",Tulokset!E$9-Tulokset!E16)</f>
      </c>
      <c r="E16" s="77">
        <f>IF(Tulokset!F16="","",Tulokset!F$9-Tulokset!F16)</f>
      </c>
      <c r="F16" s="77">
        <f>IF(Tulokset!G16="","",Tulokset!G$9-Tulokset!G16)</f>
      </c>
      <c r="G16" s="77">
        <f>IF(Tulokset!H16="","",Tulokset!H$9-Tulokset!H16)</f>
      </c>
      <c r="H16" s="77">
        <f>IF(Tulokset!I16="","",Tulokset!I$9-Tulokset!I16)</f>
      </c>
      <c r="I16" s="77">
        <f>IF(Tulokset!J16="","",Tulokset!J$9-Tulokset!J16)</f>
      </c>
      <c r="J16" s="77">
        <f>IF(Tulokset!K16="","",Tulokset!K$9-Tulokset!K16)</f>
      </c>
      <c r="K16" s="77">
        <f>IF(Tulokset!L16="","",Tulokset!L$9-Tulokset!L16)</f>
      </c>
      <c r="L16" s="77">
        <f>IF(Tulokset!M16="","",Tulokset!M$9-Tulokset!M16)</f>
      </c>
      <c r="M16" s="77">
        <f>IF(Tulokset!N16="","",Tulokset!N$9-Tulokset!N16)</f>
      </c>
      <c r="N16" s="77">
        <f>IF(Tulokset!O16="","",Tulokset!O$9-Tulokset!O16)</f>
      </c>
      <c r="O16" s="77">
        <f>IF(Tulokset!P16="","",Tulokset!P$9-Tulokset!P16)</f>
      </c>
      <c r="P16" s="77">
        <f>IF(Tulokset!Q16="","",Tulokset!Q$9-Tulokset!Q16)</f>
      </c>
      <c r="Q16" s="77">
        <f>IF(Tulokset!R16="","",Tulokset!R$9-Tulokset!R16)</f>
      </c>
      <c r="R16" s="77">
        <f>IF(Tulokset!S16="","",Tulokset!S$9-Tulokset!S16)</f>
      </c>
      <c r="S16" s="77">
        <f>IF(Tulokset!T16="","",Tulokset!T$9-Tulokset!T16)</f>
      </c>
      <c r="T16" s="77">
        <f>IF(Tulokset!U16="","",Tulokset!U$9-Tulokset!U16)</f>
      </c>
      <c r="U16" s="77">
        <f>IF(Tulokset!V16="","",Tulokset!V$9-Tulokset!V16)</f>
      </c>
      <c r="V16" s="77">
        <f>IF(Tulokset!W16="","",Tulokset!W$9-Tulokset!W16)</f>
      </c>
      <c r="W16" s="77">
        <f>IF(Tulokset!X16="","",Tulokset!X$9-Tulokset!X16)</f>
      </c>
      <c r="X16" s="77">
        <f>IF(Tulokset!Y16="","",Tulokset!Y$9-Tulokset!Y16)</f>
      </c>
      <c r="Y16" s="77">
        <f>IF(Tulokset!Z16="","",Tulokset!Z$9-Tulokset!Z16)</f>
      </c>
      <c r="Z16" s="77">
        <f>IF(Tulokset!AA16="","",Tulokset!AA$9-Tulokset!AA16)</f>
      </c>
      <c r="AA16" s="77">
        <f>IF(Tulokset!AB16="","",Tulokset!AB$9-Tulokset!AB16)</f>
      </c>
      <c r="AB16" s="77">
        <f>IF(Tulokset!AC16="","",Tulokset!AC$9-Tulokset!AC16)</f>
      </c>
      <c r="AC16" s="77">
        <f>IF(Tulokset!AD16="","",Tulokset!AD$9-Tulokset!AD16)</f>
      </c>
      <c r="AD16" s="77">
        <f>IF(Tulokset!AE16="","",Tulokset!AE$9-Tulokset!AE16)</f>
      </c>
      <c r="AE16" s="77">
        <f>IF(Tulokset!AF16="","",Tulokset!AF$9-Tulokset!AF16)</f>
      </c>
      <c r="AF16" s="77">
        <f>IF(Tulokset!AG16="","",Tulokset!AG$9-Tulokset!AG16)</f>
      </c>
      <c r="AG16" s="77">
        <f>IF(Tulokset!AH16="","",Tulokset!AH$9-Tulokset!AH16)</f>
      </c>
      <c r="AH16" s="77">
        <f>IF(Tulokset!AI16="","",Tulokset!AI$9-Tulokset!AI16)</f>
      </c>
      <c r="AI16" s="165">
        <f t="shared" si="0"/>
      </c>
      <c r="AJ16" s="77">
        <f>IF(Tulokset!AK16="","",Tulokset!AK16)</f>
      </c>
      <c r="AK16" s="78">
        <f>IF(Tulokset!AL16="","",Tulokset!AL16)</f>
      </c>
      <c r="AL16" t="s">
        <v>62</v>
      </c>
    </row>
    <row r="17" spans="1:38" ht="12.75">
      <c r="A17" s="79">
        <f>IF(Tulokset!B17="","",Tulokset!B17)</f>
      </c>
      <c r="B17" s="73">
        <f>IF(Tulokset!C17="","",Tulokset!C$9-Tulokset!C17)</f>
      </c>
      <c r="C17" s="73">
        <f>IF(Tulokset!D17="","",Tulokset!D$9-Tulokset!D17)</f>
      </c>
      <c r="D17" s="73">
        <f>IF(Tulokset!E17="","",Tulokset!E$9-Tulokset!E17)</f>
      </c>
      <c r="E17" s="73">
        <f>IF(Tulokset!F17="","",Tulokset!F$9-Tulokset!F17)</f>
      </c>
      <c r="F17" s="73">
        <f>IF(Tulokset!G17="","",Tulokset!G$9-Tulokset!G17)</f>
      </c>
      <c r="G17" s="73">
        <f>IF(Tulokset!H17="","",Tulokset!H$9-Tulokset!H17)</f>
      </c>
      <c r="H17" s="73">
        <f>IF(Tulokset!I17="","",Tulokset!I$9-Tulokset!I17)</f>
      </c>
      <c r="I17" s="73">
        <f>IF(Tulokset!J17="","",Tulokset!J$9-Tulokset!J17)</f>
      </c>
      <c r="J17" s="73">
        <f>IF(Tulokset!K17="","",Tulokset!K$9-Tulokset!K17)</f>
      </c>
      <c r="K17" s="73">
        <f>IF(Tulokset!L17="","",Tulokset!L$9-Tulokset!L17)</f>
      </c>
      <c r="L17" s="73">
        <f>IF(Tulokset!M17="","",Tulokset!M$9-Tulokset!M17)</f>
      </c>
      <c r="M17" s="73">
        <f>IF(Tulokset!N17="","",Tulokset!N$9-Tulokset!N17)</f>
      </c>
      <c r="N17" s="73">
        <f>IF(Tulokset!O17="","",Tulokset!O$9-Tulokset!O17)</f>
      </c>
      <c r="O17" s="73">
        <f>IF(Tulokset!P17="","",Tulokset!P$9-Tulokset!P17)</f>
      </c>
      <c r="P17" s="73">
        <f>IF(Tulokset!Q17="","",Tulokset!Q$9-Tulokset!Q17)</f>
      </c>
      <c r="Q17" s="73">
        <f>IF(Tulokset!R17="","",Tulokset!R$9-Tulokset!R17)</f>
      </c>
      <c r="R17" s="73">
        <f>IF(Tulokset!S17="","",Tulokset!S$9-Tulokset!S17)</f>
      </c>
      <c r="S17" s="73">
        <f>IF(Tulokset!T17="","",Tulokset!T$9-Tulokset!T17)</f>
      </c>
      <c r="T17" s="73">
        <f>IF(Tulokset!U17="","",Tulokset!U$9-Tulokset!U17)</f>
      </c>
      <c r="U17" s="73">
        <f>IF(Tulokset!V17="","",Tulokset!V$9-Tulokset!V17)</f>
      </c>
      <c r="V17" s="73">
        <f>IF(Tulokset!W17="","",Tulokset!W$9-Tulokset!W17)</f>
      </c>
      <c r="W17" s="73">
        <f>IF(Tulokset!X17="","",Tulokset!X$9-Tulokset!X17)</f>
      </c>
      <c r="X17" s="73">
        <f>IF(Tulokset!Y17="","",Tulokset!Y$9-Tulokset!Y17)</f>
      </c>
      <c r="Y17" s="73">
        <f>IF(Tulokset!Z17="","",Tulokset!Z$9-Tulokset!Z17)</f>
      </c>
      <c r="Z17" s="73">
        <f>IF(Tulokset!AA17="","",Tulokset!AA$9-Tulokset!AA17)</f>
      </c>
      <c r="AA17" s="73">
        <f>IF(Tulokset!AB17="","",Tulokset!AB$9-Tulokset!AB17)</f>
      </c>
      <c r="AB17" s="73">
        <f>IF(Tulokset!AC17="","",Tulokset!AC$9-Tulokset!AC17)</f>
      </c>
      <c r="AC17" s="73">
        <f>IF(Tulokset!AD17="","",Tulokset!AD$9-Tulokset!AD17)</f>
      </c>
      <c r="AD17" s="73">
        <f>IF(Tulokset!AE17="","",Tulokset!AE$9-Tulokset!AE17)</f>
      </c>
      <c r="AE17" s="73">
        <f>IF(Tulokset!AF17="","",Tulokset!AF$9-Tulokset!AF17)</f>
      </c>
      <c r="AF17" s="73">
        <f>IF(Tulokset!AG17="","",Tulokset!AG$9-Tulokset!AG17)</f>
      </c>
      <c r="AG17" s="73">
        <f>IF(Tulokset!AH17="","",Tulokset!AH$9-Tulokset!AH17)</f>
      </c>
      <c r="AH17" s="73">
        <f>IF(Tulokset!AI17="","",Tulokset!AI$9-Tulokset!AI17)</f>
      </c>
      <c r="AI17" s="166">
        <f t="shared" si="0"/>
      </c>
      <c r="AJ17" s="73">
        <f>IF(Tulokset!AK17="","",Tulokset!AK17)</f>
      </c>
      <c r="AK17" s="80">
        <f>IF(Tulokset!AL17="","",Tulokset!AL17)</f>
      </c>
      <c r="AL17" t="s">
        <v>62</v>
      </c>
    </row>
    <row r="18" spans="1:38" ht="12.75">
      <c r="A18" s="79">
        <f>IF(Tulokset!B18="","",Tulokset!B18)</f>
      </c>
      <c r="B18" s="73">
        <f>IF(Tulokset!C18="","",Tulokset!C$9-Tulokset!C18)</f>
      </c>
      <c r="C18" s="73">
        <f>IF(Tulokset!D18="","",Tulokset!D$9-Tulokset!D18)</f>
      </c>
      <c r="D18" s="73">
        <f>IF(Tulokset!E18="","",Tulokset!E$9-Tulokset!E18)</f>
      </c>
      <c r="E18" s="73">
        <f>IF(Tulokset!F18="","",Tulokset!F$9-Tulokset!F18)</f>
      </c>
      <c r="F18" s="73">
        <f>IF(Tulokset!G18="","",Tulokset!G$9-Tulokset!G18)</f>
      </c>
      <c r="G18" s="73">
        <f>IF(Tulokset!H18="","",Tulokset!H$9-Tulokset!H18)</f>
      </c>
      <c r="H18" s="73">
        <f>IF(Tulokset!I18="","",Tulokset!I$9-Tulokset!I18)</f>
      </c>
      <c r="I18" s="73">
        <f>IF(Tulokset!J18="","",Tulokset!J$9-Tulokset!J18)</f>
      </c>
      <c r="J18" s="73">
        <f>IF(Tulokset!K18="","",Tulokset!K$9-Tulokset!K18)</f>
      </c>
      <c r="K18" s="73">
        <f>IF(Tulokset!L18="","",Tulokset!L$9-Tulokset!L18)</f>
      </c>
      <c r="L18" s="73">
        <f>IF(Tulokset!M18="","",Tulokset!M$9-Tulokset!M18)</f>
      </c>
      <c r="M18" s="73">
        <f>IF(Tulokset!N18="","",Tulokset!N$9-Tulokset!N18)</f>
      </c>
      <c r="N18" s="73">
        <f>IF(Tulokset!O18="","",Tulokset!O$9-Tulokset!O18)</f>
      </c>
      <c r="O18" s="73">
        <f>IF(Tulokset!P18="","",Tulokset!P$9-Tulokset!P18)</f>
      </c>
      <c r="P18" s="73">
        <f>IF(Tulokset!Q18="","",Tulokset!Q$9-Tulokset!Q18)</f>
      </c>
      <c r="Q18" s="73">
        <f>IF(Tulokset!R18="","",Tulokset!R$9-Tulokset!R18)</f>
      </c>
      <c r="R18" s="73">
        <f>IF(Tulokset!S18="","",Tulokset!S$9-Tulokset!S18)</f>
      </c>
      <c r="S18" s="73">
        <f>IF(Tulokset!T18="","",Tulokset!T$9-Tulokset!T18)</f>
      </c>
      <c r="T18" s="73">
        <f>IF(Tulokset!U18="","",Tulokset!U$9-Tulokset!U18)</f>
      </c>
      <c r="U18" s="73">
        <f>IF(Tulokset!V18="","",Tulokset!V$9-Tulokset!V18)</f>
      </c>
      <c r="V18" s="73">
        <f>IF(Tulokset!W18="","",Tulokset!W$9-Tulokset!W18)</f>
      </c>
      <c r="W18" s="73">
        <f>IF(Tulokset!X18="","",Tulokset!X$9-Tulokset!X18)</f>
      </c>
      <c r="X18" s="73">
        <f>IF(Tulokset!Y18="","",Tulokset!Y$9-Tulokset!Y18)</f>
      </c>
      <c r="Y18" s="73">
        <f>IF(Tulokset!Z18="","",Tulokset!Z$9-Tulokset!Z18)</f>
      </c>
      <c r="Z18" s="73">
        <f>IF(Tulokset!AA18="","",Tulokset!AA$9-Tulokset!AA18)</f>
      </c>
      <c r="AA18" s="73">
        <f>IF(Tulokset!AB18="","",Tulokset!AB$9-Tulokset!AB18)</f>
      </c>
      <c r="AB18" s="73">
        <f>IF(Tulokset!AC18="","",Tulokset!AC$9-Tulokset!AC18)</f>
      </c>
      <c r="AC18" s="73">
        <f>IF(Tulokset!AD18="","",Tulokset!AD$9-Tulokset!AD18)</f>
      </c>
      <c r="AD18" s="73">
        <f>IF(Tulokset!AE18="","",Tulokset!AE$9-Tulokset!AE18)</f>
      </c>
      <c r="AE18" s="73">
        <f>IF(Tulokset!AF18="","",Tulokset!AF$9-Tulokset!AF18)</f>
      </c>
      <c r="AF18" s="73">
        <f>IF(Tulokset!AG18="","",Tulokset!AG$9-Tulokset!AG18)</f>
      </c>
      <c r="AG18" s="73">
        <f>IF(Tulokset!AH18="","",Tulokset!AH$9-Tulokset!AH18)</f>
      </c>
      <c r="AH18" s="73">
        <f>IF(Tulokset!AI18="","",Tulokset!AI$9-Tulokset!AI18)</f>
      </c>
      <c r="AI18" s="166">
        <f t="shared" si="0"/>
      </c>
      <c r="AJ18" s="73">
        <f>IF(Tulokset!AK18="","",Tulokset!AK18)</f>
      </c>
      <c r="AK18" s="80">
        <f>IF(Tulokset!AL18="","",Tulokset!AL18)</f>
      </c>
      <c r="AL18" t="s">
        <v>62</v>
      </c>
    </row>
    <row r="19" spans="1:38" ht="12.75">
      <c r="A19" s="79">
        <f>IF(Tulokset!B19="","",Tulokset!B19)</f>
      </c>
      <c r="B19" s="73">
        <f>IF(Tulokset!C19="","",Tulokset!C$9-Tulokset!C19)</f>
      </c>
      <c r="C19" s="73">
        <f>IF(Tulokset!D19="","",Tulokset!D$9-Tulokset!D19)</f>
      </c>
      <c r="D19" s="73">
        <f>IF(Tulokset!E19="","",Tulokset!E$9-Tulokset!E19)</f>
      </c>
      <c r="E19" s="73">
        <f>IF(Tulokset!F19="","",Tulokset!F$9-Tulokset!F19)</f>
      </c>
      <c r="F19" s="73">
        <f>IF(Tulokset!G19="","",Tulokset!G$9-Tulokset!G19)</f>
      </c>
      <c r="G19" s="73">
        <f>IF(Tulokset!H19="","",Tulokset!H$9-Tulokset!H19)</f>
      </c>
      <c r="H19" s="73">
        <f>IF(Tulokset!I19="","",Tulokset!I$9-Tulokset!I19)</f>
      </c>
      <c r="I19" s="73">
        <f>IF(Tulokset!J19="","",Tulokset!J$9-Tulokset!J19)</f>
      </c>
      <c r="J19" s="73">
        <f>IF(Tulokset!K19="","",Tulokset!K$9-Tulokset!K19)</f>
      </c>
      <c r="K19" s="73">
        <f>IF(Tulokset!L19="","",Tulokset!L$9-Tulokset!L19)</f>
      </c>
      <c r="L19" s="73">
        <f>IF(Tulokset!M19="","",Tulokset!M$9-Tulokset!M19)</f>
      </c>
      <c r="M19" s="73">
        <f>IF(Tulokset!N19="","",Tulokset!N$9-Tulokset!N19)</f>
      </c>
      <c r="N19" s="73">
        <f>IF(Tulokset!O19="","",Tulokset!O$9-Tulokset!O19)</f>
      </c>
      <c r="O19" s="73">
        <f>IF(Tulokset!P19="","",Tulokset!P$9-Tulokset!P19)</f>
      </c>
      <c r="P19" s="73">
        <f>IF(Tulokset!Q19="","",Tulokset!Q$9-Tulokset!Q19)</f>
      </c>
      <c r="Q19" s="73">
        <f>IF(Tulokset!R19="","",Tulokset!R$9-Tulokset!R19)</f>
      </c>
      <c r="R19" s="73">
        <f>IF(Tulokset!S19="","",Tulokset!S$9-Tulokset!S19)</f>
      </c>
      <c r="S19" s="73">
        <f>IF(Tulokset!T19="","",Tulokset!T$9-Tulokset!T19)</f>
      </c>
      <c r="T19" s="73">
        <f>IF(Tulokset!U19="","",Tulokset!U$9-Tulokset!U19)</f>
      </c>
      <c r="U19" s="73">
        <f>IF(Tulokset!V19="","",Tulokset!V$9-Tulokset!V19)</f>
      </c>
      <c r="V19" s="73">
        <f>IF(Tulokset!W19="","",Tulokset!W$9-Tulokset!W19)</f>
      </c>
      <c r="W19" s="73">
        <f>IF(Tulokset!X19="","",Tulokset!X$9-Tulokset!X19)</f>
      </c>
      <c r="X19" s="73">
        <f>IF(Tulokset!Y19="","",Tulokset!Y$9-Tulokset!Y19)</f>
      </c>
      <c r="Y19" s="73">
        <f>IF(Tulokset!Z19="","",Tulokset!Z$9-Tulokset!Z19)</f>
      </c>
      <c r="Z19" s="73">
        <f>IF(Tulokset!AA19="","",Tulokset!AA$9-Tulokset!AA19)</f>
      </c>
      <c r="AA19" s="73">
        <f>IF(Tulokset!AB19="","",Tulokset!AB$9-Tulokset!AB19)</f>
      </c>
      <c r="AB19" s="73">
        <f>IF(Tulokset!AC19="","",Tulokset!AC$9-Tulokset!AC19)</f>
      </c>
      <c r="AC19" s="73">
        <f>IF(Tulokset!AD19="","",Tulokset!AD$9-Tulokset!AD19)</f>
      </c>
      <c r="AD19" s="73">
        <f>IF(Tulokset!AE19="","",Tulokset!AE$9-Tulokset!AE19)</f>
      </c>
      <c r="AE19" s="73">
        <f>IF(Tulokset!AF19="","",Tulokset!AF$9-Tulokset!AF19)</f>
      </c>
      <c r="AF19" s="73">
        <f>IF(Tulokset!AG19="","",Tulokset!AG$9-Tulokset!AG19)</f>
      </c>
      <c r="AG19" s="73">
        <f>IF(Tulokset!AH19="","",Tulokset!AH$9-Tulokset!AH19)</f>
      </c>
      <c r="AH19" s="73">
        <f>IF(Tulokset!AI19="","",Tulokset!AI$9-Tulokset!AI19)</f>
      </c>
      <c r="AI19" s="167">
        <f t="shared" si="0"/>
      </c>
      <c r="AJ19" s="84">
        <f>IF(Tulokset!AK19="","",Tulokset!AK19)</f>
      </c>
      <c r="AK19" s="85">
        <f>IF(Tulokset!AL19="","",Tulokset!AL19)</f>
      </c>
      <c r="AL19" t="s">
        <v>62</v>
      </c>
    </row>
    <row r="20" spans="1:38" ht="13.5" thickBot="1">
      <c r="A20" s="81">
        <f>IF(Tulokset!B20="","",Tulokset!B20)</f>
      </c>
      <c r="B20" s="82">
        <f>IF(Tulokset!C20="","",Tulokset!C$9-Tulokset!C20)</f>
      </c>
      <c r="C20" s="82">
        <f>IF(Tulokset!D20="","",Tulokset!D$9-Tulokset!D20)</f>
      </c>
      <c r="D20" s="82">
        <f>IF(Tulokset!E20="","",Tulokset!E$9-Tulokset!E20)</f>
      </c>
      <c r="E20" s="82">
        <f>IF(Tulokset!F20="","",Tulokset!F$9-Tulokset!F20)</f>
      </c>
      <c r="F20" s="82">
        <f>IF(Tulokset!G20="","",Tulokset!G$9-Tulokset!G20)</f>
      </c>
      <c r="G20" s="82">
        <f>IF(Tulokset!H20="","",Tulokset!H$9-Tulokset!H20)</f>
      </c>
      <c r="H20" s="82">
        <f>IF(Tulokset!I20="","",Tulokset!I$9-Tulokset!I20)</f>
      </c>
      <c r="I20" s="82">
        <f>IF(Tulokset!J20="","",Tulokset!J$9-Tulokset!J20)</f>
      </c>
      <c r="J20" s="82">
        <f>IF(Tulokset!K20="","",Tulokset!K$9-Tulokset!K20)</f>
      </c>
      <c r="K20" s="82">
        <f>IF(Tulokset!L20="","",Tulokset!L$9-Tulokset!L20)</f>
      </c>
      <c r="L20" s="82">
        <f>IF(Tulokset!M20="","",Tulokset!M$9-Tulokset!M20)</f>
      </c>
      <c r="M20" s="82">
        <f>IF(Tulokset!N20="","",Tulokset!N$9-Tulokset!N20)</f>
      </c>
      <c r="N20" s="82">
        <f>IF(Tulokset!O20="","",Tulokset!O$9-Tulokset!O20)</f>
      </c>
      <c r="O20" s="82">
        <f>IF(Tulokset!P20="","",Tulokset!P$9-Tulokset!P20)</f>
      </c>
      <c r="P20" s="82">
        <f>IF(Tulokset!Q20="","",Tulokset!Q$9-Tulokset!Q20)</f>
      </c>
      <c r="Q20" s="82">
        <f>IF(Tulokset!R20="","",Tulokset!R$9-Tulokset!R20)</f>
      </c>
      <c r="R20" s="82">
        <f>IF(Tulokset!S20="","",Tulokset!S$9-Tulokset!S20)</f>
      </c>
      <c r="S20" s="82">
        <f>IF(Tulokset!T20="","",Tulokset!T$9-Tulokset!T20)</f>
      </c>
      <c r="T20" s="82">
        <f>IF(Tulokset!U20="","",Tulokset!U$9-Tulokset!U20)</f>
      </c>
      <c r="U20" s="82">
        <f>IF(Tulokset!V20="","",Tulokset!V$9-Tulokset!V20)</f>
      </c>
      <c r="V20" s="82">
        <f>IF(Tulokset!W20="","",Tulokset!W$9-Tulokset!W20)</f>
      </c>
      <c r="W20" s="82">
        <f>IF(Tulokset!X20="","",Tulokset!X$9-Tulokset!X20)</f>
      </c>
      <c r="X20" s="82">
        <f>IF(Tulokset!Y20="","",Tulokset!Y$9-Tulokset!Y20)</f>
      </c>
      <c r="Y20" s="82">
        <f>IF(Tulokset!Z20="","",Tulokset!Z$9-Tulokset!Z20)</f>
      </c>
      <c r="Z20" s="82">
        <f>IF(Tulokset!AA20="","",Tulokset!AA$9-Tulokset!AA20)</f>
      </c>
      <c r="AA20" s="82">
        <f>IF(Tulokset!AB20="","",Tulokset!AB$9-Tulokset!AB20)</f>
      </c>
      <c r="AB20" s="82">
        <f>IF(Tulokset!AC20="","",Tulokset!AC$9-Tulokset!AC20)</f>
      </c>
      <c r="AC20" s="82">
        <f>IF(Tulokset!AD20="","",Tulokset!AD$9-Tulokset!AD20)</f>
      </c>
      <c r="AD20" s="82">
        <f>IF(Tulokset!AE20="","",Tulokset!AE$9-Tulokset!AE20)</f>
      </c>
      <c r="AE20" s="82">
        <f>IF(Tulokset!AF20="","",Tulokset!AF$9-Tulokset!AF20)</f>
      </c>
      <c r="AF20" s="82">
        <f>IF(Tulokset!AG20="","",Tulokset!AG$9-Tulokset!AG20)</f>
      </c>
      <c r="AG20" s="82">
        <f>IF(Tulokset!AH20="","",Tulokset!AH$9-Tulokset!AH20)</f>
      </c>
      <c r="AH20" s="82">
        <f>IF(Tulokset!AI20="","",Tulokset!AI$9-Tulokset!AI20)</f>
      </c>
      <c r="AI20" s="168">
        <f t="shared" si="0"/>
      </c>
      <c r="AJ20" s="86">
        <f>IF(Tulokset!AK20="","",Tulokset!AK20)</f>
      </c>
      <c r="AK20" s="87">
        <f>IF(Tulokset!AL20="","",Tulokset!AL20)</f>
      </c>
      <c r="AL20" t="s">
        <v>62</v>
      </c>
    </row>
    <row r="21" spans="1:38" ht="12.75">
      <c r="A21" s="76">
        <f>IF(Tulokset!B21="","",Tulokset!B21)</f>
      </c>
      <c r="B21" s="77">
        <f>IF(Tulokset!C21="","",Tulokset!C$9-Tulokset!C21)</f>
      </c>
      <c r="C21" s="77">
        <f>IF(Tulokset!D21="","",Tulokset!D$9-Tulokset!D21)</f>
      </c>
      <c r="D21" s="77">
        <f>IF(Tulokset!E21="","",Tulokset!E$9-Tulokset!E21)</f>
      </c>
      <c r="E21" s="77">
        <f>IF(Tulokset!F21="","",Tulokset!F$9-Tulokset!F21)</f>
      </c>
      <c r="F21" s="77">
        <f>IF(Tulokset!G21="","",Tulokset!G$9-Tulokset!G21)</f>
      </c>
      <c r="G21" s="77">
        <f>IF(Tulokset!H21="","",Tulokset!H$9-Tulokset!H21)</f>
      </c>
      <c r="H21" s="77">
        <f>IF(Tulokset!I21="","",Tulokset!I$9-Tulokset!I21)</f>
      </c>
      <c r="I21" s="77">
        <f>IF(Tulokset!J21="","",Tulokset!J$9-Tulokset!J21)</f>
      </c>
      <c r="J21" s="77">
        <f>IF(Tulokset!K21="","",Tulokset!K$9-Tulokset!K21)</f>
      </c>
      <c r="K21" s="77">
        <f>IF(Tulokset!L21="","",Tulokset!L$9-Tulokset!L21)</f>
      </c>
      <c r="L21" s="77">
        <f>IF(Tulokset!M21="","",Tulokset!M$9-Tulokset!M21)</f>
      </c>
      <c r="M21" s="77">
        <f>IF(Tulokset!N21="","",Tulokset!N$9-Tulokset!N21)</f>
      </c>
      <c r="N21" s="77">
        <f>IF(Tulokset!O21="","",Tulokset!O$9-Tulokset!O21)</f>
      </c>
      <c r="O21" s="77">
        <f>IF(Tulokset!P21="","",Tulokset!P$9-Tulokset!P21)</f>
      </c>
      <c r="P21" s="77">
        <f>IF(Tulokset!Q21="","",Tulokset!Q$9-Tulokset!Q21)</f>
      </c>
      <c r="Q21" s="77">
        <f>IF(Tulokset!R21="","",Tulokset!R$9-Tulokset!R21)</f>
      </c>
      <c r="R21" s="77">
        <f>IF(Tulokset!S21="","",Tulokset!S$9-Tulokset!S21)</f>
      </c>
      <c r="S21" s="77">
        <f>IF(Tulokset!T21="","",Tulokset!T$9-Tulokset!T21)</f>
      </c>
      <c r="T21" s="77">
        <f>IF(Tulokset!U21="","",Tulokset!U$9-Tulokset!U21)</f>
      </c>
      <c r="U21" s="77">
        <f>IF(Tulokset!V21="","",Tulokset!V$9-Tulokset!V21)</f>
      </c>
      <c r="V21" s="77">
        <f>IF(Tulokset!W21="","",Tulokset!W$9-Tulokset!W21)</f>
      </c>
      <c r="W21" s="77">
        <f>IF(Tulokset!X21="","",Tulokset!X$9-Tulokset!X21)</f>
      </c>
      <c r="X21" s="77">
        <f>IF(Tulokset!Y21="","",Tulokset!Y$9-Tulokset!Y21)</f>
      </c>
      <c r="Y21" s="77">
        <f>IF(Tulokset!Z21="","",Tulokset!Z$9-Tulokset!Z21)</f>
      </c>
      <c r="Z21" s="77">
        <f>IF(Tulokset!AA21="","",Tulokset!AA$9-Tulokset!AA21)</f>
      </c>
      <c r="AA21" s="77">
        <f>IF(Tulokset!AB21="","",Tulokset!AB$9-Tulokset!AB21)</f>
      </c>
      <c r="AB21" s="77">
        <f>IF(Tulokset!AC21="","",Tulokset!AC$9-Tulokset!AC21)</f>
      </c>
      <c r="AC21" s="77">
        <f>IF(Tulokset!AD21="","",Tulokset!AD$9-Tulokset!AD21)</f>
      </c>
      <c r="AD21" s="77">
        <f>IF(Tulokset!AE21="","",Tulokset!AE$9-Tulokset!AE21)</f>
      </c>
      <c r="AE21" s="77">
        <f>IF(Tulokset!AF21="","",Tulokset!AF$9-Tulokset!AF21)</f>
      </c>
      <c r="AF21" s="77">
        <f>IF(Tulokset!AG21="","",Tulokset!AG$9-Tulokset!AG21)</f>
      </c>
      <c r="AG21" s="77">
        <f>IF(Tulokset!AH21="","",Tulokset!AH$9-Tulokset!AH21)</f>
      </c>
      <c r="AH21" s="77">
        <f>IF(Tulokset!AI21="","",Tulokset!AI$9-Tulokset!AI21)</f>
      </c>
      <c r="AI21" s="169">
        <f t="shared" si="0"/>
      </c>
      <c r="AJ21" s="88">
        <f>IF(Tulokset!AK21="","",Tulokset!AK21)</f>
      </c>
      <c r="AK21" s="89">
        <f>IF(Tulokset!AL21="","",Tulokset!AL21)</f>
      </c>
      <c r="AL21" t="s">
        <v>62</v>
      </c>
    </row>
    <row r="22" spans="1:38" ht="12.75">
      <c r="A22" s="79">
        <f>IF(Tulokset!B22="","",Tulokset!B22)</f>
      </c>
      <c r="B22" s="73">
        <f>IF(Tulokset!C22="","",Tulokset!C$9-Tulokset!C22)</f>
      </c>
      <c r="C22" s="73">
        <f>IF(Tulokset!D22="","",Tulokset!D$9-Tulokset!D22)</f>
      </c>
      <c r="D22" s="73">
        <f>IF(Tulokset!E22="","",Tulokset!E$9-Tulokset!E22)</f>
      </c>
      <c r="E22" s="73">
        <f>IF(Tulokset!F22="","",Tulokset!F$9-Tulokset!F22)</f>
      </c>
      <c r="F22" s="73">
        <f>IF(Tulokset!G22="","",Tulokset!G$9-Tulokset!G22)</f>
      </c>
      <c r="G22" s="73">
        <f>IF(Tulokset!H22="","",Tulokset!H$9-Tulokset!H22)</f>
      </c>
      <c r="H22" s="73">
        <f>IF(Tulokset!I22="","",Tulokset!I$9-Tulokset!I22)</f>
      </c>
      <c r="I22" s="73">
        <f>IF(Tulokset!J22="","",Tulokset!J$9-Tulokset!J22)</f>
      </c>
      <c r="J22" s="73">
        <f>IF(Tulokset!K22="","",Tulokset!K$9-Tulokset!K22)</f>
      </c>
      <c r="K22" s="73">
        <f>IF(Tulokset!L22="","",Tulokset!L$9-Tulokset!L22)</f>
      </c>
      <c r="L22" s="73">
        <f>IF(Tulokset!M22="","",Tulokset!M$9-Tulokset!M22)</f>
      </c>
      <c r="M22" s="73">
        <f>IF(Tulokset!N22="","",Tulokset!N$9-Tulokset!N22)</f>
      </c>
      <c r="N22" s="73">
        <f>IF(Tulokset!O22="","",Tulokset!O$9-Tulokset!O22)</f>
      </c>
      <c r="O22" s="73">
        <f>IF(Tulokset!P22="","",Tulokset!P$9-Tulokset!P22)</f>
      </c>
      <c r="P22" s="73">
        <f>IF(Tulokset!Q22="","",Tulokset!Q$9-Tulokset!Q22)</f>
      </c>
      <c r="Q22" s="73">
        <f>IF(Tulokset!R22="","",Tulokset!R$9-Tulokset!R22)</f>
      </c>
      <c r="R22" s="73">
        <f>IF(Tulokset!S22="","",Tulokset!S$9-Tulokset!S22)</f>
      </c>
      <c r="S22" s="73">
        <f>IF(Tulokset!T22="","",Tulokset!T$9-Tulokset!T22)</f>
      </c>
      <c r="T22" s="73">
        <f>IF(Tulokset!U22="","",Tulokset!U$9-Tulokset!U22)</f>
      </c>
      <c r="U22" s="73">
        <f>IF(Tulokset!V22="","",Tulokset!V$9-Tulokset!V22)</f>
      </c>
      <c r="V22" s="73">
        <f>IF(Tulokset!W22="","",Tulokset!W$9-Tulokset!W22)</f>
      </c>
      <c r="W22" s="73">
        <f>IF(Tulokset!X22="","",Tulokset!X$9-Tulokset!X22)</f>
      </c>
      <c r="X22" s="73">
        <f>IF(Tulokset!Y22="","",Tulokset!Y$9-Tulokset!Y22)</f>
      </c>
      <c r="Y22" s="73">
        <f>IF(Tulokset!Z22="","",Tulokset!Z$9-Tulokset!Z22)</f>
      </c>
      <c r="Z22" s="73">
        <f>IF(Tulokset!AA22="","",Tulokset!AA$9-Tulokset!AA22)</f>
      </c>
      <c r="AA22" s="73">
        <f>IF(Tulokset!AB22="","",Tulokset!AB$9-Tulokset!AB22)</f>
      </c>
      <c r="AB22" s="73">
        <f>IF(Tulokset!AC22="","",Tulokset!AC$9-Tulokset!AC22)</f>
      </c>
      <c r="AC22" s="73">
        <f>IF(Tulokset!AD22="","",Tulokset!AD$9-Tulokset!AD22)</f>
      </c>
      <c r="AD22" s="73">
        <f>IF(Tulokset!AE22="","",Tulokset!AE$9-Tulokset!AE22)</f>
      </c>
      <c r="AE22" s="73">
        <f>IF(Tulokset!AF22="","",Tulokset!AF$9-Tulokset!AF22)</f>
      </c>
      <c r="AF22" s="73">
        <f>IF(Tulokset!AG22="","",Tulokset!AG$9-Tulokset!AG22)</f>
      </c>
      <c r="AG22" s="73">
        <f>IF(Tulokset!AH22="","",Tulokset!AH$9-Tulokset!AH22)</f>
      </c>
      <c r="AH22" s="73">
        <f>IF(Tulokset!AI22="","",Tulokset!AI$9-Tulokset!AI22)</f>
      </c>
      <c r="AI22" s="170">
        <f t="shared" si="0"/>
      </c>
      <c r="AJ22" s="84">
        <f>IF(Tulokset!AK22="","",Tulokset!AK22)</f>
      </c>
      <c r="AK22" s="85">
        <f>IF(Tulokset!AL22="","",Tulokset!AL22)</f>
      </c>
      <c r="AL22" t="s">
        <v>62</v>
      </c>
    </row>
    <row r="23" spans="1:38" ht="12.75">
      <c r="A23" s="79">
        <f>IF(Tulokset!B23="","",Tulokset!B23)</f>
      </c>
      <c r="B23" s="73">
        <f>IF(Tulokset!C23="","",Tulokset!C$9-Tulokset!C23)</f>
      </c>
      <c r="C23" s="73">
        <f>IF(Tulokset!D23="","",Tulokset!D$9-Tulokset!D23)</f>
      </c>
      <c r="D23" s="73">
        <f>IF(Tulokset!E23="","",Tulokset!E$9-Tulokset!E23)</f>
      </c>
      <c r="E23" s="73">
        <f>IF(Tulokset!F23="","",Tulokset!F$9-Tulokset!F23)</f>
      </c>
      <c r="F23" s="73">
        <f>IF(Tulokset!G23="","",Tulokset!G$9-Tulokset!G23)</f>
      </c>
      <c r="G23" s="73">
        <f>IF(Tulokset!H23="","",Tulokset!H$9-Tulokset!H23)</f>
      </c>
      <c r="H23" s="73">
        <f>IF(Tulokset!I23="","",Tulokset!I$9-Tulokset!I23)</f>
      </c>
      <c r="I23" s="73">
        <f>IF(Tulokset!J23="","",Tulokset!J$9-Tulokset!J23)</f>
      </c>
      <c r="J23" s="73">
        <f>IF(Tulokset!K23="","",Tulokset!K$9-Tulokset!K23)</f>
      </c>
      <c r="K23" s="73">
        <f>IF(Tulokset!L23="","",Tulokset!L$9-Tulokset!L23)</f>
      </c>
      <c r="L23" s="73">
        <f>IF(Tulokset!M23="","",Tulokset!M$9-Tulokset!M23)</f>
      </c>
      <c r="M23" s="73">
        <f>IF(Tulokset!N23="","",Tulokset!N$9-Tulokset!N23)</f>
      </c>
      <c r="N23" s="73">
        <f>IF(Tulokset!O23="","",Tulokset!O$9-Tulokset!O23)</f>
      </c>
      <c r="O23" s="73">
        <f>IF(Tulokset!P23="","",Tulokset!P$9-Tulokset!P23)</f>
      </c>
      <c r="P23" s="73">
        <f>IF(Tulokset!Q23="","",Tulokset!Q$9-Tulokset!Q23)</f>
      </c>
      <c r="Q23" s="73">
        <f>IF(Tulokset!R23="","",Tulokset!R$9-Tulokset!R23)</f>
      </c>
      <c r="R23" s="73">
        <f>IF(Tulokset!S23="","",Tulokset!S$9-Tulokset!S23)</f>
      </c>
      <c r="S23" s="73">
        <f>IF(Tulokset!T23="","",Tulokset!T$9-Tulokset!T23)</f>
      </c>
      <c r="T23" s="73">
        <f>IF(Tulokset!U23="","",Tulokset!U$9-Tulokset!U23)</f>
      </c>
      <c r="U23" s="73">
        <f>IF(Tulokset!V23="","",Tulokset!V$9-Tulokset!V23)</f>
      </c>
      <c r="V23" s="73">
        <f>IF(Tulokset!W23="","",Tulokset!W$9-Tulokset!W23)</f>
      </c>
      <c r="W23" s="73">
        <f>IF(Tulokset!X23="","",Tulokset!X$9-Tulokset!X23)</f>
      </c>
      <c r="X23" s="73">
        <f>IF(Tulokset!Y23="","",Tulokset!Y$9-Tulokset!Y23)</f>
      </c>
      <c r="Y23" s="73">
        <f>IF(Tulokset!Z23="","",Tulokset!Z$9-Tulokset!Z23)</f>
      </c>
      <c r="Z23" s="73">
        <f>IF(Tulokset!AA23="","",Tulokset!AA$9-Tulokset!AA23)</f>
      </c>
      <c r="AA23" s="73">
        <f>IF(Tulokset!AB23="","",Tulokset!AB$9-Tulokset!AB23)</f>
      </c>
      <c r="AB23" s="73">
        <f>IF(Tulokset!AC23="","",Tulokset!AC$9-Tulokset!AC23)</f>
      </c>
      <c r="AC23" s="73">
        <f>IF(Tulokset!AD23="","",Tulokset!AD$9-Tulokset!AD23)</f>
      </c>
      <c r="AD23" s="73">
        <f>IF(Tulokset!AE23="","",Tulokset!AE$9-Tulokset!AE23)</f>
      </c>
      <c r="AE23" s="73">
        <f>IF(Tulokset!AF23="","",Tulokset!AF$9-Tulokset!AF23)</f>
      </c>
      <c r="AF23" s="73">
        <f>IF(Tulokset!AG23="","",Tulokset!AG$9-Tulokset!AG23)</f>
      </c>
      <c r="AG23" s="73">
        <f>IF(Tulokset!AH23="","",Tulokset!AH$9-Tulokset!AH23)</f>
      </c>
      <c r="AH23" s="73">
        <f>IF(Tulokset!AI23="","",Tulokset!AI$9-Tulokset!AI23)</f>
      </c>
      <c r="AI23" s="170">
        <f t="shared" si="0"/>
      </c>
      <c r="AJ23" s="84">
        <f>IF(Tulokset!AK23="","",Tulokset!AK23)</f>
      </c>
      <c r="AK23" s="85">
        <f>IF(Tulokset!AL23="","",Tulokset!AL23)</f>
      </c>
      <c r="AL23" t="s">
        <v>62</v>
      </c>
    </row>
    <row r="24" spans="1:38" ht="12.75">
      <c r="A24" s="79">
        <f>IF(Tulokset!B24="","",Tulokset!B24)</f>
      </c>
      <c r="B24" s="73">
        <f>IF(Tulokset!C24="","",Tulokset!C$9-Tulokset!C24)</f>
      </c>
      <c r="C24" s="73">
        <f>IF(Tulokset!D24="","",Tulokset!D$9-Tulokset!D24)</f>
      </c>
      <c r="D24" s="73">
        <f>IF(Tulokset!E24="","",Tulokset!E$9-Tulokset!E24)</f>
      </c>
      <c r="E24" s="73">
        <f>IF(Tulokset!F24="","",Tulokset!F$9-Tulokset!F24)</f>
      </c>
      <c r="F24" s="73">
        <f>IF(Tulokset!G24="","",Tulokset!G$9-Tulokset!G24)</f>
      </c>
      <c r="G24" s="73">
        <f>IF(Tulokset!H24="","",Tulokset!H$9-Tulokset!H24)</f>
      </c>
      <c r="H24" s="73">
        <f>IF(Tulokset!I24="","",Tulokset!I$9-Tulokset!I24)</f>
      </c>
      <c r="I24" s="73">
        <f>IF(Tulokset!J24="","",Tulokset!J$9-Tulokset!J24)</f>
      </c>
      <c r="J24" s="73">
        <f>IF(Tulokset!K24="","",Tulokset!K$9-Tulokset!K24)</f>
      </c>
      <c r="K24" s="73">
        <f>IF(Tulokset!L24="","",Tulokset!L$9-Tulokset!L24)</f>
      </c>
      <c r="L24" s="73">
        <f>IF(Tulokset!M24="","",Tulokset!M$9-Tulokset!M24)</f>
      </c>
      <c r="M24" s="73">
        <f>IF(Tulokset!N24="","",Tulokset!N$9-Tulokset!N24)</f>
      </c>
      <c r="N24" s="73">
        <f>IF(Tulokset!O24="","",Tulokset!O$9-Tulokset!O24)</f>
      </c>
      <c r="O24" s="73">
        <f>IF(Tulokset!P24="","",Tulokset!P$9-Tulokset!P24)</f>
      </c>
      <c r="P24" s="73">
        <f>IF(Tulokset!Q24="","",Tulokset!Q$9-Tulokset!Q24)</f>
      </c>
      <c r="Q24" s="73">
        <f>IF(Tulokset!R24="","",Tulokset!R$9-Tulokset!R24)</f>
      </c>
      <c r="R24" s="73">
        <f>IF(Tulokset!S24="","",Tulokset!S$9-Tulokset!S24)</f>
      </c>
      <c r="S24" s="73">
        <f>IF(Tulokset!T24="","",Tulokset!T$9-Tulokset!T24)</f>
      </c>
      <c r="T24" s="73">
        <f>IF(Tulokset!U24="","",Tulokset!U$9-Tulokset!U24)</f>
      </c>
      <c r="U24" s="73">
        <f>IF(Tulokset!V24="","",Tulokset!V$9-Tulokset!V24)</f>
      </c>
      <c r="V24" s="73">
        <f>IF(Tulokset!W24="","",Tulokset!W$9-Tulokset!W24)</f>
      </c>
      <c r="W24" s="73">
        <f>IF(Tulokset!X24="","",Tulokset!X$9-Tulokset!X24)</f>
      </c>
      <c r="X24" s="73">
        <f>IF(Tulokset!Y24="","",Tulokset!Y$9-Tulokset!Y24)</f>
      </c>
      <c r="Y24" s="73">
        <f>IF(Tulokset!Z24="","",Tulokset!Z$9-Tulokset!Z24)</f>
      </c>
      <c r="Z24" s="73">
        <f>IF(Tulokset!AA24="","",Tulokset!AA$9-Tulokset!AA24)</f>
      </c>
      <c r="AA24" s="73">
        <f>IF(Tulokset!AB24="","",Tulokset!AB$9-Tulokset!AB24)</f>
      </c>
      <c r="AB24" s="73">
        <f>IF(Tulokset!AC24="","",Tulokset!AC$9-Tulokset!AC24)</f>
      </c>
      <c r="AC24" s="73">
        <f>IF(Tulokset!AD24="","",Tulokset!AD$9-Tulokset!AD24)</f>
      </c>
      <c r="AD24" s="73">
        <f>IF(Tulokset!AE24="","",Tulokset!AE$9-Tulokset!AE24)</f>
      </c>
      <c r="AE24" s="73">
        <f>IF(Tulokset!AF24="","",Tulokset!AF$9-Tulokset!AF24)</f>
      </c>
      <c r="AF24" s="73">
        <f>IF(Tulokset!AG24="","",Tulokset!AG$9-Tulokset!AG24)</f>
      </c>
      <c r="AG24" s="73">
        <f>IF(Tulokset!AH24="","",Tulokset!AH$9-Tulokset!AH24)</f>
      </c>
      <c r="AH24" s="73">
        <f>IF(Tulokset!AI24="","",Tulokset!AI$9-Tulokset!AI24)</f>
      </c>
      <c r="AI24" s="170">
        <f t="shared" si="0"/>
      </c>
      <c r="AJ24" s="84">
        <f>IF(Tulokset!AK24="","",Tulokset!AK24)</f>
      </c>
      <c r="AK24" s="85">
        <f>IF(Tulokset!AL24="","",Tulokset!AL24)</f>
      </c>
      <c r="AL24" t="s">
        <v>62</v>
      </c>
    </row>
    <row r="25" spans="1:38" ht="13.5" thickBot="1">
      <c r="A25" s="81">
        <f>IF(Tulokset!B25="","",Tulokset!B25)</f>
      </c>
      <c r="B25" s="82">
        <f>IF(Tulokset!C25="","",Tulokset!C$9-Tulokset!C25)</f>
      </c>
      <c r="C25" s="82">
        <f>IF(Tulokset!D25="","",Tulokset!D$9-Tulokset!D25)</f>
      </c>
      <c r="D25" s="82">
        <f>IF(Tulokset!E25="","",Tulokset!E$9-Tulokset!E25)</f>
      </c>
      <c r="E25" s="82">
        <f>IF(Tulokset!F25="","",Tulokset!F$9-Tulokset!F25)</f>
      </c>
      <c r="F25" s="82">
        <f>IF(Tulokset!G25="","",Tulokset!G$9-Tulokset!G25)</f>
      </c>
      <c r="G25" s="82">
        <f>IF(Tulokset!H25="","",Tulokset!H$9-Tulokset!H25)</f>
      </c>
      <c r="H25" s="82">
        <f>IF(Tulokset!I25="","",Tulokset!I$9-Tulokset!I25)</f>
      </c>
      <c r="I25" s="82">
        <f>IF(Tulokset!J25="","",Tulokset!J$9-Tulokset!J25)</f>
      </c>
      <c r="J25" s="82">
        <f>IF(Tulokset!K25="","",Tulokset!K$9-Tulokset!K25)</f>
      </c>
      <c r="K25" s="82">
        <f>IF(Tulokset!L25="","",Tulokset!L$9-Tulokset!L25)</f>
      </c>
      <c r="L25" s="82">
        <f>IF(Tulokset!M25="","",Tulokset!M$9-Tulokset!M25)</f>
      </c>
      <c r="M25" s="82">
        <f>IF(Tulokset!N25="","",Tulokset!N$9-Tulokset!N25)</f>
      </c>
      <c r="N25" s="82">
        <f>IF(Tulokset!O25="","",Tulokset!O$9-Tulokset!O25)</f>
      </c>
      <c r="O25" s="82">
        <f>IF(Tulokset!P25="","",Tulokset!P$9-Tulokset!P25)</f>
      </c>
      <c r="P25" s="82">
        <f>IF(Tulokset!Q25="","",Tulokset!Q$9-Tulokset!Q25)</f>
      </c>
      <c r="Q25" s="82">
        <f>IF(Tulokset!R25="","",Tulokset!R$9-Tulokset!R25)</f>
      </c>
      <c r="R25" s="82">
        <f>IF(Tulokset!S25="","",Tulokset!S$9-Tulokset!S25)</f>
      </c>
      <c r="S25" s="82">
        <f>IF(Tulokset!T25="","",Tulokset!T$9-Tulokset!T25)</f>
      </c>
      <c r="T25" s="82">
        <f>IF(Tulokset!U25="","",Tulokset!U$9-Tulokset!U25)</f>
      </c>
      <c r="U25" s="82">
        <f>IF(Tulokset!V25="","",Tulokset!V$9-Tulokset!V25)</f>
      </c>
      <c r="V25" s="82">
        <f>IF(Tulokset!W25="","",Tulokset!W$9-Tulokset!W25)</f>
      </c>
      <c r="W25" s="82">
        <f>IF(Tulokset!X25="","",Tulokset!X$9-Tulokset!X25)</f>
      </c>
      <c r="X25" s="82">
        <f>IF(Tulokset!Y25="","",Tulokset!Y$9-Tulokset!Y25)</f>
      </c>
      <c r="Y25" s="82">
        <f>IF(Tulokset!Z25="","",Tulokset!Z$9-Tulokset!Z25)</f>
      </c>
      <c r="Z25" s="82">
        <f>IF(Tulokset!AA25="","",Tulokset!AA$9-Tulokset!AA25)</f>
      </c>
      <c r="AA25" s="82">
        <f>IF(Tulokset!AB25="","",Tulokset!AB$9-Tulokset!AB25)</f>
      </c>
      <c r="AB25" s="82">
        <f>IF(Tulokset!AC25="","",Tulokset!AC$9-Tulokset!AC25)</f>
      </c>
      <c r="AC25" s="82">
        <f>IF(Tulokset!AD25="","",Tulokset!AD$9-Tulokset!AD25)</f>
      </c>
      <c r="AD25" s="82">
        <f>IF(Tulokset!AE25="","",Tulokset!AE$9-Tulokset!AE25)</f>
      </c>
      <c r="AE25" s="82">
        <f>IF(Tulokset!AF25="","",Tulokset!AF$9-Tulokset!AF25)</f>
      </c>
      <c r="AF25" s="82">
        <f>IF(Tulokset!AG25="","",Tulokset!AG$9-Tulokset!AG25)</f>
      </c>
      <c r="AG25" s="82">
        <f>IF(Tulokset!AH25="","",Tulokset!AH$9-Tulokset!AH25)</f>
      </c>
      <c r="AH25" s="82">
        <f>IF(Tulokset!AI25="","",Tulokset!AI$9-Tulokset!AI25)</f>
      </c>
      <c r="AI25" s="171">
        <f t="shared" si="0"/>
      </c>
      <c r="AJ25" s="86">
        <f>IF(Tulokset!AK25="","",Tulokset!AK25)</f>
      </c>
      <c r="AK25" s="87">
        <f>IF(Tulokset!AL25="","",Tulokset!AL25)</f>
      </c>
      <c r="AL25" t="s">
        <v>62</v>
      </c>
    </row>
    <row r="26" spans="1:38" ht="12.75">
      <c r="A26" s="76">
        <f>IF(Tulokset!B26="","",Tulokset!B26)</f>
      </c>
      <c r="B26" s="77">
        <f>IF(Tulokset!C26="","",Tulokset!C$9-Tulokset!C26)</f>
      </c>
      <c r="C26" s="77">
        <f>IF(Tulokset!D26="","",Tulokset!D$9-Tulokset!D26)</f>
      </c>
      <c r="D26" s="77">
        <f>IF(Tulokset!E26="","",Tulokset!E$9-Tulokset!E26)</f>
      </c>
      <c r="E26" s="77">
        <f>IF(Tulokset!F26="","",Tulokset!F$9-Tulokset!F26)</f>
      </c>
      <c r="F26" s="77">
        <f>IF(Tulokset!G26="","",Tulokset!G$9-Tulokset!G26)</f>
      </c>
      <c r="G26" s="77">
        <f>IF(Tulokset!H26="","",Tulokset!H$9-Tulokset!H26)</f>
      </c>
      <c r="H26" s="77">
        <f>IF(Tulokset!I26="","",Tulokset!I$9-Tulokset!I26)</f>
      </c>
      <c r="I26" s="77">
        <f>IF(Tulokset!J26="","",Tulokset!J$9-Tulokset!J26)</f>
      </c>
      <c r="J26" s="77">
        <f>IF(Tulokset!K26="","",Tulokset!K$9-Tulokset!K26)</f>
      </c>
      <c r="K26" s="77">
        <f>IF(Tulokset!L26="","",Tulokset!L$9-Tulokset!L26)</f>
      </c>
      <c r="L26" s="77">
        <f>IF(Tulokset!M26="","",Tulokset!M$9-Tulokset!M26)</f>
      </c>
      <c r="M26" s="77">
        <f>IF(Tulokset!N26="","",Tulokset!N$9-Tulokset!N26)</f>
      </c>
      <c r="N26" s="77">
        <f>IF(Tulokset!O26="","",Tulokset!O$9-Tulokset!O26)</f>
      </c>
      <c r="O26" s="77">
        <f>IF(Tulokset!P26="","",Tulokset!P$9-Tulokset!P26)</f>
      </c>
      <c r="P26" s="77">
        <f>IF(Tulokset!Q26="","",Tulokset!Q$9-Tulokset!Q26)</f>
      </c>
      <c r="Q26" s="77">
        <f>IF(Tulokset!R26="","",Tulokset!R$9-Tulokset!R26)</f>
      </c>
      <c r="R26" s="77">
        <f>IF(Tulokset!S26="","",Tulokset!S$9-Tulokset!S26)</f>
      </c>
      <c r="S26" s="77">
        <f>IF(Tulokset!T26="","",Tulokset!T$9-Tulokset!T26)</f>
      </c>
      <c r="T26" s="77">
        <f>IF(Tulokset!U26="","",Tulokset!U$9-Tulokset!U26)</f>
      </c>
      <c r="U26" s="77">
        <f>IF(Tulokset!V26="","",Tulokset!V$9-Tulokset!V26)</f>
      </c>
      <c r="V26" s="77">
        <f>IF(Tulokset!W26="","",Tulokset!W$9-Tulokset!W26)</f>
      </c>
      <c r="W26" s="77">
        <f>IF(Tulokset!X26="","",Tulokset!X$9-Tulokset!X26)</f>
      </c>
      <c r="X26" s="77">
        <f>IF(Tulokset!Y26="","",Tulokset!Y$9-Tulokset!Y26)</f>
      </c>
      <c r="Y26" s="77">
        <f>IF(Tulokset!Z26="","",Tulokset!Z$9-Tulokset!Z26)</f>
      </c>
      <c r="Z26" s="77">
        <f>IF(Tulokset!AA26="","",Tulokset!AA$9-Tulokset!AA26)</f>
      </c>
      <c r="AA26" s="77">
        <f>IF(Tulokset!AB26="","",Tulokset!AB$9-Tulokset!AB26)</f>
      </c>
      <c r="AB26" s="77">
        <f>IF(Tulokset!AC26="","",Tulokset!AC$9-Tulokset!AC26)</f>
      </c>
      <c r="AC26" s="77">
        <f>IF(Tulokset!AD26="","",Tulokset!AD$9-Tulokset!AD26)</f>
      </c>
      <c r="AD26" s="77">
        <f>IF(Tulokset!AE26="","",Tulokset!AE$9-Tulokset!AE26)</f>
      </c>
      <c r="AE26" s="77">
        <f>IF(Tulokset!AF26="","",Tulokset!AF$9-Tulokset!AF26)</f>
      </c>
      <c r="AF26" s="77">
        <f>IF(Tulokset!AG26="","",Tulokset!AG$9-Tulokset!AG26)</f>
      </c>
      <c r="AG26" s="77">
        <f>IF(Tulokset!AH26="","",Tulokset!AH$9-Tulokset!AH26)</f>
      </c>
      <c r="AH26" s="77">
        <f>IF(Tulokset!AI26="","",Tulokset!AI$9-Tulokset!AI26)</f>
      </c>
      <c r="AI26" s="172">
        <f t="shared" si="0"/>
      </c>
      <c r="AJ26" s="88">
        <f>IF(Tulokset!AK26="","",Tulokset!AK26)</f>
      </c>
      <c r="AK26" s="89">
        <f>IF(Tulokset!AL26="","",Tulokset!AL26)</f>
      </c>
      <c r="AL26" t="s">
        <v>62</v>
      </c>
    </row>
    <row r="27" spans="1:38" ht="12.75">
      <c r="A27" s="79">
        <f>IF(Tulokset!B27="","",Tulokset!B27)</f>
      </c>
      <c r="B27" s="73">
        <f>IF(Tulokset!C27="","",Tulokset!C$9-Tulokset!C27)</f>
      </c>
      <c r="C27" s="73">
        <f>IF(Tulokset!D27="","",Tulokset!D$9-Tulokset!D27)</f>
      </c>
      <c r="D27" s="73">
        <f>IF(Tulokset!E27="","",Tulokset!E$9-Tulokset!E27)</f>
      </c>
      <c r="E27" s="73">
        <f>IF(Tulokset!F27="","",Tulokset!F$9-Tulokset!F27)</f>
      </c>
      <c r="F27" s="73">
        <f>IF(Tulokset!G27="","",Tulokset!G$9-Tulokset!G27)</f>
      </c>
      <c r="G27" s="73">
        <f>IF(Tulokset!H27="","",Tulokset!H$9-Tulokset!H27)</f>
      </c>
      <c r="H27" s="73">
        <f>IF(Tulokset!I27="","",Tulokset!I$9-Tulokset!I27)</f>
      </c>
      <c r="I27" s="73">
        <f>IF(Tulokset!J27="","",Tulokset!J$9-Tulokset!J27)</f>
      </c>
      <c r="J27" s="73">
        <f>IF(Tulokset!K27="","",Tulokset!K$9-Tulokset!K27)</f>
      </c>
      <c r="K27" s="73">
        <f>IF(Tulokset!L27="","",Tulokset!L$9-Tulokset!L27)</f>
      </c>
      <c r="L27" s="73">
        <f>IF(Tulokset!M27="","",Tulokset!M$9-Tulokset!M27)</f>
      </c>
      <c r="M27" s="73">
        <f>IF(Tulokset!N27="","",Tulokset!N$9-Tulokset!N27)</f>
      </c>
      <c r="N27" s="73">
        <f>IF(Tulokset!O27="","",Tulokset!O$9-Tulokset!O27)</f>
      </c>
      <c r="O27" s="73">
        <f>IF(Tulokset!P27="","",Tulokset!P$9-Tulokset!P27)</f>
      </c>
      <c r="P27" s="73">
        <f>IF(Tulokset!Q27="","",Tulokset!Q$9-Tulokset!Q27)</f>
      </c>
      <c r="Q27" s="73">
        <f>IF(Tulokset!R27="","",Tulokset!R$9-Tulokset!R27)</f>
      </c>
      <c r="R27" s="73">
        <f>IF(Tulokset!S27="","",Tulokset!S$9-Tulokset!S27)</f>
      </c>
      <c r="S27" s="73">
        <f>IF(Tulokset!T27="","",Tulokset!T$9-Tulokset!T27)</f>
      </c>
      <c r="T27" s="73">
        <f>IF(Tulokset!U27="","",Tulokset!U$9-Tulokset!U27)</f>
      </c>
      <c r="U27" s="73">
        <f>IF(Tulokset!V27="","",Tulokset!V$9-Tulokset!V27)</f>
      </c>
      <c r="V27" s="73">
        <f>IF(Tulokset!W27="","",Tulokset!W$9-Tulokset!W27)</f>
      </c>
      <c r="W27" s="73">
        <f>IF(Tulokset!X27="","",Tulokset!X$9-Tulokset!X27)</f>
      </c>
      <c r="X27" s="73">
        <f>IF(Tulokset!Y27="","",Tulokset!Y$9-Tulokset!Y27)</f>
      </c>
      <c r="Y27" s="73">
        <f>IF(Tulokset!Z27="","",Tulokset!Z$9-Tulokset!Z27)</f>
      </c>
      <c r="Z27" s="73">
        <f>IF(Tulokset!AA27="","",Tulokset!AA$9-Tulokset!AA27)</f>
      </c>
      <c r="AA27" s="73">
        <f>IF(Tulokset!AB27="","",Tulokset!AB$9-Tulokset!AB27)</f>
      </c>
      <c r="AB27" s="73">
        <f>IF(Tulokset!AC27="","",Tulokset!AC$9-Tulokset!AC27)</f>
      </c>
      <c r="AC27" s="73">
        <f>IF(Tulokset!AD27="","",Tulokset!AD$9-Tulokset!AD27)</f>
      </c>
      <c r="AD27" s="73">
        <f>IF(Tulokset!AE27="","",Tulokset!AE$9-Tulokset!AE27)</f>
      </c>
      <c r="AE27" s="73">
        <f>IF(Tulokset!AF27="","",Tulokset!AF$9-Tulokset!AF27)</f>
      </c>
      <c r="AF27" s="73">
        <f>IF(Tulokset!AG27="","",Tulokset!AG$9-Tulokset!AG27)</f>
      </c>
      <c r="AG27" s="73">
        <f>IF(Tulokset!AH27="","",Tulokset!AH$9-Tulokset!AH27)</f>
      </c>
      <c r="AH27" s="73">
        <f>IF(Tulokset!AI27="","",Tulokset!AI$9-Tulokset!AI27)</f>
      </c>
      <c r="AI27" s="170">
        <f t="shared" si="0"/>
      </c>
      <c r="AJ27" s="84">
        <f>IF(Tulokset!AK27="","",Tulokset!AK27)</f>
      </c>
      <c r="AK27" s="85">
        <f>IF(Tulokset!AL27="","",Tulokset!AL27)</f>
      </c>
      <c r="AL27" t="s">
        <v>62</v>
      </c>
    </row>
    <row r="28" spans="1:38" ht="12.75">
      <c r="A28" s="79">
        <f>IF(Tulokset!B28="","",Tulokset!B28)</f>
      </c>
      <c r="B28" s="73">
        <f>IF(Tulokset!C28="","",Tulokset!C$9-Tulokset!C28)</f>
      </c>
      <c r="C28" s="73">
        <f>IF(Tulokset!D28="","",Tulokset!D$9-Tulokset!D28)</f>
      </c>
      <c r="D28" s="73">
        <f>IF(Tulokset!E28="","",Tulokset!E$9-Tulokset!E28)</f>
      </c>
      <c r="E28" s="73">
        <f>IF(Tulokset!F28="","",Tulokset!F$9-Tulokset!F28)</f>
      </c>
      <c r="F28" s="73">
        <f>IF(Tulokset!G28="","",Tulokset!G$9-Tulokset!G28)</f>
      </c>
      <c r="G28" s="73">
        <f>IF(Tulokset!H28="","",Tulokset!H$9-Tulokset!H28)</f>
      </c>
      <c r="H28" s="73">
        <f>IF(Tulokset!I28="","",Tulokset!I$9-Tulokset!I28)</f>
      </c>
      <c r="I28" s="73">
        <f>IF(Tulokset!J28="","",Tulokset!J$9-Tulokset!J28)</f>
      </c>
      <c r="J28" s="73">
        <f>IF(Tulokset!K28="","",Tulokset!K$9-Tulokset!K28)</f>
      </c>
      <c r="K28" s="73">
        <f>IF(Tulokset!L28="","",Tulokset!L$9-Tulokset!L28)</f>
      </c>
      <c r="L28" s="73">
        <f>IF(Tulokset!M28="","",Tulokset!M$9-Tulokset!M28)</f>
      </c>
      <c r="M28" s="73">
        <f>IF(Tulokset!N28="","",Tulokset!N$9-Tulokset!N28)</f>
      </c>
      <c r="N28" s="73">
        <f>IF(Tulokset!O28="","",Tulokset!O$9-Tulokset!O28)</f>
      </c>
      <c r="O28" s="73">
        <f>IF(Tulokset!P28="","",Tulokset!P$9-Tulokset!P28)</f>
      </c>
      <c r="P28" s="73">
        <f>IF(Tulokset!Q28="","",Tulokset!Q$9-Tulokset!Q28)</f>
      </c>
      <c r="Q28" s="73">
        <f>IF(Tulokset!R28="","",Tulokset!R$9-Tulokset!R28)</f>
      </c>
      <c r="R28" s="73">
        <f>IF(Tulokset!S28="","",Tulokset!S$9-Tulokset!S28)</f>
      </c>
      <c r="S28" s="73">
        <f>IF(Tulokset!T28="","",Tulokset!T$9-Tulokset!T28)</f>
      </c>
      <c r="T28" s="73">
        <f>IF(Tulokset!U28="","",Tulokset!U$9-Tulokset!U28)</f>
      </c>
      <c r="U28" s="73">
        <f>IF(Tulokset!V28="","",Tulokset!V$9-Tulokset!V28)</f>
      </c>
      <c r="V28" s="73">
        <f>IF(Tulokset!W28="","",Tulokset!W$9-Tulokset!W28)</f>
      </c>
      <c r="W28" s="73">
        <f>IF(Tulokset!X28="","",Tulokset!X$9-Tulokset!X28)</f>
      </c>
      <c r="X28" s="73">
        <f>IF(Tulokset!Y28="","",Tulokset!Y$9-Tulokset!Y28)</f>
      </c>
      <c r="Y28" s="73">
        <f>IF(Tulokset!Z28="","",Tulokset!Z$9-Tulokset!Z28)</f>
      </c>
      <c r="Z28" s="73">
        <f>IF(Tulokset!AA28="","",Tulokset!AA$9-Tulokset!AA28)</f>
      </c>
      <c r="AA28" s="73">
        <f>IF(Tulokset!AB28="","",Tulokset!AB$9-Tulokset!AB28)</f>
      </c>
      <c r="AB28" s="73">
        <f>IF(Tulokset!AC28="","",Tulokset!AC$9-Tulokset!AC28)</f>
      </c>
      <c r="AC28" s="73">
        <f>IF(Tulokset!AD28="","",Tulokset!AD$9-Tulokset!AD28)</f>
      </c>
      <c r="AD28" s="73">
        <f>IF(Tulokset!AE28="","",Tulokset!AE$9-Tulokset!AE28)</f>
      </c>
      <c r="AE28" s="73">
        <f>IF(Tulokset!AF28="","",Tulokset!AF$9-Tulokset!AF28)</f>
      </c>
      <c r="AF28" s="73">
        <f>IF(Tulokset!AG28="","",Tulokset!AG$9-Tulokset!AG28)</f>
      </c>
      <c r="AG28" s="73">
        <f>IF(Tulokset!AH28="","",Tulokset!AH$9-Tulokset!AH28)</f>
      </c>
      <c r="AH28" s="73">
        <f>IF(Tulokset!AI28="","",Tulokset!AI$9-Tulokset!AI28)</f>
      </c>
      <c r="AI28" s="170">
        <f t="shared" si="0"/>
      </c>
      <c r="AJ28" s="84">
        <f>IF(Tulokset!AK28="","",Tulokset!AK28)</f>
      </c>
      <c r="AK28" s="85">
        <f>IF(Tulokset!AL28="","",Tulokset!AL28)</f>
      </c>
      <c r="AL28" t="s">
        <v>62</v>
      </c>
    </row>
    <row r="29" spans="1:38" ht="12.75">
      <c r="A29" s="79">
        <f>IF(Tulokset!B29="","",Tulokset!B29)</f>
      </c>
      <c r="B29" s="73">
        <f>IF(Tulokset!C29="","",Tulokset!C$9-Tulokset!C29)</f>
      </c>
      <c r="C29" s="73">
        <f>IF(Tulokset!D29="","",Tulokset!D$9-Tulokset!D29)</f>
      </c>
      <c r="D29" s="73">
        <f>IF(Tulokset!E29="","",Tulokset!E$9-Tulokset!E29)</f>
      </c>
      <c r="E29" s="73">
        <f>IF(Tulokset!F29="","",Tulokset!F$9-Tulokset!F29)</f>
      </c>
      <c r="F29" s="73">
        <f>IF(Tulokset!G29="","",Tulokset!G$9-Tulokset!G29)</f>
      </c>
      <c r="G29" s="73">
        <f>IF(Tulokset!H29="","",Tulokset!H$9-Tulokset!H29)</f>
      </c>
      <c r="H29" s="73">
        <f>IF(Tulokset!I29="","",Tulokset!I$9-Tulokset!I29)</f>
      </c>
      <c r="I29" s="73">
        <f>IF(Tulokset!J29="","",Tulokset!J$9-Tulokset!J29)</f>
      </c>
      <c r="J29" s="73">
        <f>IF(Tulokset!K29="","",Tulokset!K$9-Tulokset!K29)</f>
      </c>
      <c r="K29" s="73">
        <f>IF(Tulokset!L29="","",Tulokset!L$9-Tulokset!L29)</f>
      </c>
      <c r="L29" s="73">
        <f>IF(Tulokset!M29="","",Tulokset!M$9-Tulokset!M29)</f>
      </c>
      <c r="M29" s="73">
        <f>IF(Tulokset!N29="","",Tulokset!N$9-Tulokset!N29)</f>
      </c>
      <c r="N29" s="73">
        <f>IF(Tulokset!O29="","",Tulokset!O$9-Tulokset!O29)</f>
      </c>
      <c r="O29" s="73">
        <f>IF(Tulokset!P29="","",Tulokset!P$9-Tulokset!P29)</f>
      </c>
      <c r="P29" s="73">
        <f>IF(Tulokset!Q29="","",Tulokset!Q$9-Tulokset!Q29)</f>
      </c>
      <c r="Q29" s="73">
        <f>IF(Tulokset!R29="","",Tulokset!R$9-Tulokset!R29)</f>
      </c>
      <c r="R29" s="73">
        <f>IF(Tulokset!S29="","",Tulokset!S$9-Tulokset!S29)</f>
      </c>
      <c r="S29" s="73">
        <f>IF(Tulokset!T29="","",Tulokset!T$9-Tulokset!T29)</f>
      </c>
      <c r="T29" s="73">
        <f>IF(Tulokset!U29="","",Tulokset!U$9-Tulokset!U29)</f>
      </c>
      <c r="U29" s="73">
        <f>IF(Tulokset!V29="","",Tulokset!V$9-Tulokset!V29)</f>
      </c>
      <c r="V29" s="73">
        <f>IF(Tulokset!W29="","",Tulokset!W$9-Tulokset!W29)</f>
      </c>
      <c r="W29" s="73">
        <f>IF(Tulokset!X29="","",Tulokset!X$9-Tulokset!X29)</f>
      </c>
      <c r="X29" s="73">
        <f>IF(Tulokset!Y29="","",Tulokset!Y$9-Tulokset!Y29)</f>
      </c>
      <c r="Y29" s="73">
        <f>IF(Tulokset!Z29="","",Tulokset!Z$9-Tulokset!Z29)</f>
      </c>
      <c r="Z29" s="73">
        <f>IF(Tulokset!AA29="","",Tulokset!AA$9-Tulokset!AA29)</f>
      </c>
      <c r="AA29" s="73">
        <f>IF(Tulokset!AB29="","",Tulokset!AB$9-Tulokset!AB29)</f>
      </c>
      <c r="AB29" s="73">
        <f>IF(Tulokset!AC29="","",Tulokset!AC$9-Tulokset!AC29)</f>
      </c>
      <c r="AC29" s="73">
        <f>IF(Tulokset!AD29="","",Tulokset!AD$9-Tulokset!AD29)</f>
      </c>
      <c r="AD29" s="73">
        <f>IF(Tulokset!AE29="","",Tulokset!AE$9-Tulokset!AE29)</f>
      </c>
      <c r="AE29" s="73">
        <f>IF(Tulokset!AF29="","",Tulokset!AF$9-Tulokset!AF29)</f>
      </c>
      <c r="AF29" s="73">
        <f>IF(Tulokset!AG29="","",Tulokset!AG$9-Tulokset!AG29)</f>
      </c>
      <c r="AG29" s="73">
        <f>IF(Tulokset!AH29="","",Tulokset!AH$9-Tulokset!AH29)</f>
      </c>
      <c r="AH29" s="73">
        <f>IF(Tulokset!AI29="","",Tulokset!AI$9-Tulokset!AI29)</f>
      </c>
      <c r="AI29" s="170">
        <f t="shared" si="0"/>
      </c>
      <c r="AJ29" s="84">
        <f>IF(Tulokset!AK29="","",Tulokset!AK29)</f>
      </c>
      <c r="AK29" s="85">
        <f>IF(Tulokset!AL29="","",Tulokset!AL29)</f>
      </c>
      <c r="AL29" t="s">
        <v>62</v>
      </c>
    </row>
    <row r="30" spans="1:38" ht="13.5" thickBot="1">
      <c r="A30" s="81">
        <f>IF(Tulokset!B30="","",Tulokset!B30)</f>
      </c>
      <c r="B30" s="82">
        <f>IF(Tulokset!C30="","",Tulokset!C$9-Tulokset!C30)</f>
      </c>
      <c r="C30" s="82">
        <f>IF(Tulokset!D30="","",Tulokset!D$9-Tulokset!D30)</f>
      </c>
      <c r="D30" s="82">
        <f>IF(Tulokset!E30="","",Tulokset!E$9-Tulokset!E30)</f>
      </c>
      <c r="E30" s="82">
        <f>IF(Tulokset!F30="","",Tulokset!F$9-Tulokset!F30)</f>
      </c>
      <c r="F30" s="82">
        <f>IF(Tulokset!G30="","",Tulokset!G$9-Tulokset!G30)</f>
      </c>
      <c r="G30" s="82">
        <f>IF(Tulokset!H30="","",Tulokset!H$9-Tulokset!H30)</f>
      </c>
      <c r="H30" s="82">
        <f>IF(Tulokset!I30="","",Tulokset!I$9-Tulokset!I30)</f>
      </c>
      <c r="I30" s="82">
        <f>IF(Tulokset!J30="","",Tulokset!J$9-Tulokset!J30)</f>
      </c>
      <c r="J30" s="82">
        <f>IF(Tulokset!K30="","",Tulokset!K$9-Tulokset!K30)</f>
      </c>
      <c r="K30" s="82">
        <f>IF(Tulokset!L30="","",Tulokset!L$9-Tulokset!L30)</f>
      </c>
      <c r="L30" s="82">
        <f>IF(Tulokset!M30="","",Tulokset!M$9-Tulokset!M30)</f>
      </c>
      <c r="M30" s="82">
        <f>IF(Tulokset!N30="","",Tulokset!N$9-Tulokset!N30)</f>
      </c>
      <c r="N30" s="82">
        <f>IF(Tulokset!O30="","",Tulokset!O$9-Tulokset!O30)</f>
      </c>
      <c r="O30" s="82">
        <f>IF(Tulokset!P30="","",Tulokset!P$9-Tulokset!P30)</f>
      </c>
      <c r="P30" s="82">
        <f>IF(Tulokset!Q30="","",Tulokset!Q$9-Tulokset!Q30)</f>
      </c>
      <c r="Q30" s="82">
        <f>IF(Tulokset!R30="","",Tulokset!R$9-Tulokset!R30)</f>
      </c>
      <c r="R30" s="82">
        <f>IF(Tulokset!S30="","",Tulokset!S$9-Tulokset!S30)</f>
      </c>
      <c r="S30" s="82">
        <f>IF(Tulokset!T30="","",Tulokset!T$9-Tulokset!T30)</f>
      </c>
      <c r="T30" s="82">
        <f>IF(Tulokset!U30="","",Tulokset!U$9-Tulokset!U30)</f>
      </c>
      <c r="U30" s="82">
        <f>IF(Tulokset!V30="","",Tulokset!V$9-Tulokset!V30)</f>
      </c>
      <c r="V30" s="82">
        <f>IF(Tulokset!W30="","",Tulokset!W$9-Tulokset!W30)</f>
      </c>
      <c r="W30" s="82">
        <f>IF(Tulokset!X30="","",Tulokset!X$9-Tulokset!X30)</f>
      </c>
      <c r="X30" s="82">
        <f>IF(Tulokset!Y30="","",Tulokset!Y$9-Tulokset!Y30)</f>
      </c>
      <c r="Y30" s="82">
        <f>IF(Tulokset!Z30="","",Tulokset!Z$9-Tulokset!Z30)</f>
      </c>
      <c r="Z30" s="82">
        <f>IF(Tulokset!AA30="","",Tulokset!AA$9-Tulokset!AA30)</f>
      </c>
      <c r="AA30" s="82">
        <f>IF(Tulokset!AB30="","",Tulokset!AB$9-Tulokset!AB30)</f>
      </c>
      <c r="AB30" s="82">
        <f>IF(Tulokset!AC30="","",Tulokset!AC$9-Tulokset!AC30)</f>
      </c>
      <c r="AC30" s="82">
        <f>IF(Tulokset!AD30="","",Tulokset!AD$9-Tulokset!AD30)</f>
      </c>
      <c r="AD30" s="82">
        <f>IF(Tulokset!AE30="","",Tulokset!AE$9-Tulokset!AE30)</f>
      </c>
      <c r="AE30" s="82">
        <f>IF(Tulokset!AF30="","",Tulokset!AF$9-Tulokset!AF30)</f>
      </c>
      <c r="AF30" s="82">
        <f>IF(Tulokset!AG30="","",Tulokset!AG$9-Tulokset!AG30)</f>
      </c>
      <c r="AG30" s="82">
        <f>IF(Tulokset!AH30="","",Tulokset!AH$9-Tulokset!AH30)</f>
      </c>
      <c r="AH30" s="82">
        <f>IF(Tulokset!AI30="","",Tulokset!AI$9-Tulokset!AI30)</f>
      </c>
      <c r="AI30" s="171">
        <f t="shared" si="0"/>
      </c>
      <c r="AJ30" s="86">
        <f>IF(Tulokset!AK30="","",Tulokset!AK30)</f>
      </c>
      <c r="AK30" s="87">
        <f>IF(Tulokset!AL30="","",Tulokset!AL30)</f>
      </c>
      <c r="AL30" t="s">
        <v>62</v>
      </c>
    </row>
    <row r="31" spans="1:38" ht="12.75">
      <c r="A31" s="76">
        <f>IF(Tulokset!B31="","",Tulokset!B31)</f>
      </c>
      <c r="B31" s="77">
        <f>IF(Tulokset!C31="","",Tulokset!C$9-Tulokset!C31)</f>
      </c>
      <c r="C31" s="77">
        <f>IF(Tulokset!D31="","",Tulokset!D$9-Tulokset!D31)</f>
      </c>
      <c r="D31" s="77">
        <f>IF(Tulokset!E31="","",Tulokset!E$9-Tulokset!E31)</f>
      </c>
      <c r="E31" s="77">
        <f>IF(Tulokset!F31="","",Tulokset!F$9-Tulokset!F31)</f>
      </c>
      <c r="F31" s="77">
        <f>IF(Tulokset!G31="","",Tulokset!G$9-Tulokset!G31)</f>
      </c>
      <c r="G31" s="77">
        <f>IF(Tulokset!H31="","",Tulokset!H$9-Tulokset!H31)</f>
      </c>
      <c r="H31" s="77">
        <f>IF(Tulokset!I31="","",Tulokset!I$9-Tulokset!I31)</f>
      </c>
      <c r="I31" s="77">
        <f>IF(Tulokset!J31="","",Tulokset!J$9-Tulokset!J31)</f>
      </c>
      <c r="J31" s="77">
        <f>IF(Tulokset!K31="","",Tulokset!K$9-Tulokset!K31)</f>
      </c>
      <c r="K31" s="77">
        <f>IF(Tulokset!L31="","",Tulokset!L$9-Tulokset!L31)</f>
      </c>
      <c r="L31" s="77">
        <f>IF(Tulokset!M31="","",Tulokset!M$9-Tulokset!M31)</f>
      </c>
      <c r="M31" s="77">
        <f>IF(Tulokset!N31="","",Tulokset!N$9-Tulokset!N31)</f>
      </c>
      <c r="N31" s="77">
        <f>IF(Tulokset!O31="","",Tulokset!O$9-Tulokset!O31)</f>
      </c>
      <c r="O31" s="77">
        <f>IF(Tulokset!P31="","",Tulokset!P$9-Tulokset!P31)</f>
      </c>
      <c r="P31" s="77">
        <f>IF(Tulokset!Q31="","",Tulokset!Q$9-Tulokset!Q31)</f>
      </c>
      <c r="Q31" s="77">
        <f>IF(Tulokset!R31="","",Tulokset!R$9-Tulokset!R31)</f>
      </c>
      <c r="R31" s="77">
        <f>IF(Tulokset!S31="","",Tulokset!S$9-Tulokset!S31)</f>
      </c>
      <c r="S31" s="77">
        <f>IF(Tulokset!T31="","",Tulokset!T$9-Tulokset!T31)</f>
      </c>
      <c r="T31" s="77">
        <f>IF(Tulokset!U31="","",Tulokset!U$9-Tulokset!U31)</f>
      </c>
      <c r="U31" s="77">
        <f>IF(Tulokset!V31="","",Tulokset!V$9-Tulokset!V31)</f>
      </c>
      <c r="V31" s="77">
        <f>IF(Tulokset!W31="","",Tulokset!W$9-Tulokset!W31)</f>
      </c>
      <c r="W31" s="77">
        <f>IF(Tulokset!X31="","",Tulokset!X$9-Tulokset!X31)</f>
      </c>
      <c r="X31" s="77">
        <f>IF(Tulokset!Y31="","",Tulokset!Y$9-Tulokset!Y31)</f>
      </c>
      <c r="Y31" s="77">
        <f>IF(Tulokset!Z31="","",Tulokset!Z$9-Tulokset!Z31)</f>
      </c>
      <c r="Z31" s="77">
        <f>IF(Tulokset!AA31="","",Tulokset!AA$9-Tulokset!AA31)</f>
      </c>
      <c r="AA31" s="77">
        <f>IF(Tulokset!AB31="","",Tulokset!AB$9-Tulokset!AB31)</f>
      </c>
      <c r="AB31" s="77">
        <f>IF(Tulokset!AC31="","",Tulokset!AC$9-Tulokset!AC31)</f>
      </c>
      <c r="AC31" s="77">
        <f>IF(Tulokset!AD31="","",Tulokset!AD$9-Tulokset!AD31)</f>
      </c>
      <c r="AD31" s="77">
        <f>IF(Tulokset!AE31="","",Tulokset!AE$9-Tulokset!AE31)</f>
      </c>
      <c r="AE31" s="77">
        <f>IF(Tulokset!AF31="","",Tulokset!AF$9-Tulokset!AF31)</f>
      </c>
      <c r="AF31" s="77">
        <f>IF(Tulokset!AG31="","",Tulokset!AG$9-Tulokset!AG31)</f>
      </c>
      <c r="AG31" s="77">
        <f>IF(Tulokset!AH31="","",Tulokset!AH$9-Tulokset!AH31)</f>
      </c>
      <c r="AH31" s="77">
        <f>IF(Tulokset!AI31="","",Tulokset!AI$9-Tulokset!AI31)</f>
      </c>
      <c r="AI31" s="172">
        <f t="shared" si="0"/>
      </c>
      <c r="AJ31" s="88">
        <f>IF(Tulokset!AK31="","",Tulokset!AK31)</f>
      </c>
      <c r="AK31" s="89">
        <f>IF(Tulokset!AL31="","",Tulokset!AL31)</f>
      </c>
      <c r="AL31" t="s">
        <v>62</v>
      </c>
    </row>
    <row r="32" spans="1:38" ht="12.75">
      <c r="A32" s="79">
        <f>IF(Tulokset!B32="","",Tulokset!B32)</f>
      </c>
      <c r="B32" s="73">
        <f>IF(Tulokset!C32="","",Tulokset!C$9-Tulokset!C32)</f>
      </c>
      <c r="C32" s="73">
        <f>IF(Tulokset!D32="","",Tulokset!D$9-Tulokset!D32)</f>
      </c>
      <c r="D32" s="73">
        <f>IF(Tulokset!E32="","",Tulokset!E$9-Tulokset!E32)</f>
      </c>
      <c r="E32" s="73">
        <f>IF(Tulokset!F32="","",Tulokset!F$9-Tulokset!F32)</f>
      </c>
      <c r="F32" s="73">
        <f>IF(Tulokset!G32="","",Tulokset!G$9-Tulokset!G32)</f>
      </c>
      <c r="G32" s="73">
        <f>IF(Tulokset!H32="","",Tulokset!H$9-Tulokset!H32)</f>
      </c>
      <c r="H32" s="73">
        <f>IF(Tulokset!I32="","",Tulokset!I$9-Tulokset!I32)</f>
      </c>
      <c r="I32" s="73">
        <f>IF(Tulokset!J32="","",Tulokset!J$9-Tulokset!J32)</f>
      </c>
      <c r="J32" s="73">
        <f>IF(Tulokset!K32="","",Tulokset!K$9-Tulokset!K32)</f>
      </c>
      <c r="K32" s="73">
        <f>IF(Tulokset!L32="","",Tulokset!L$9-Tulokset!L32)</f>
      </c>
      <c r="L32" s="73">
        <f>IF(Tulokset!M32="","",Tulokset!M$9-Tulokset!M32)</f>
      </c>
      <c r="M32" s="73">
        <f>IF(Tulokset!N32="","",Tulokset!N$9-Tulokset!N32)</f>
      </c>
      <c r="N32" s="73">
        <f>IF(Tulokset!O32="","",Tulokset!O$9-Tulokset!O32)</f>
      </c>
      <c r="O32" s="73">
        <f>IF(Tulokset!P32="","",Tulokset!P$9-Tulokset!P32)</f>
      </c>
      <c r="P32" s="73">
        <f>IF(Tulokset!Q32="","",Tulokset!Q$9-Tulokset!Q32)</f>
      </c>
      <c r="Q32" s="73">
        <f>IF(Tulokset!R32="","",Tulokset!R$9-Tulokset!R32)</f>
      </c>
      <c r="R32" s="73">
        <f>IF(Tulokset!S32="","",Tulokset!S$9-Tulokset!S32)</f>
      </c>
      <c r="S32" s="73">
        <f>IF(Tulokset!T32="","",Tulokset!T$9-Tulokset!T32)</f>
      </c>
      <c r="T32" s="73">
        <f>IF(Tulokset!U32="","",Tulokset!U$9-Tulokset!U32)</f>
      </c>
      <c r="U32" s="73">
        <f>IF(Tulokset!V32="","",Tulokset!V$9-Tulokset!V32)</f>
      </c>
      <c r="V32" s="73">
        <f>IF(Tulokset!W32="","",Tulokset!W$9-Tulokset!W32)</f>
      </c>
      <c r="W32" s="73">
        <f>IF(Tulokset!X32="","",Tulokset!X$9-Tulokset!X32)</f>
      </c>
      <c r="X32" s="73">
        <f>IF(Tulokset!Y32="","",Tulokset!Y$9-Tulokset!Y32)</f>
      </c>
      <c r="Y32" s="73">
        <f>IF(Tulokset!Z32="","",Tulokset!Z$9-Tulokset!Z32)</f>
      </c>
      <c r="Z32" s="73">
        <f>IF(Tulokset!AA32="","",Tulokset!AA$9-Tulokset!AA32)</f>
      </c>
      <c r="AA32" s="73">
        <f>IF(Tulokset!AB32="","",Tulokset!AB$9-Tulokset!AB32)</f>
      </c>
      <c r="AB32" s="73">
        <f>IF(Tulokset!AC32="","",Tulokset!AC$9-Tulokset!AC32)</f>
      </c>
      <c r="AC32" s="73">
        <f>IF(Tulokset!AD32="","",Tulokset!AD$9-Tulokset!AD32)</f>
      </c>
      <c r="AD32" s="73">
        <f>IF(Tulokset!AE32="","",Tulokset!AE$9-Tulokset!AE32)</f>
      </c>
      <c r="AE32" s="73">
        <f>IF(Tulokset!AF32="","",Tulokset!AF$9-Tulokset!AF32)</f>
      </c>
      <c r="AF32" s="73">
        <f>IF(Tulokset!AG32="","",Tulokset!AG$9-Tulokset!AG32)</f>
      </c>
      <c r="AG32" s="73">
        <f>IF(Tulokset!AH32="","",Tulokset!AH$9-Tulokset!AH32)</f>
      </c>
      <c r="AH32" s="73">
        <f>IF(Tulokset!AI32="","",Tulokset!AI$9-Tulokset!AI32)</f>
      </c>
      <c r="AI32" s="170">
        <f t="shared" si="0"/>
      </c>
      <c r="AJ32" s="84">
        <f>IF(Tulokset!AK32="","",Tulokset!AK32)</f>
      </c>
      <c r="AK32" s="85">
        <f>IF(Tulokset!AL32="","",Tulokset!AL32)</f>
      </c>
      <c r="AL32" t="s">
        <v>62</v>
      </c>
    </row>
    <row r="33" spans="1:38" ht="12.75">
      <c r="A33" s="79">
        <f>IF(Tulokset!B33="","",Tulokset!B33)</f>
      </c>
      <c r="B33" s="73">
        <f>IF(Tulokset!C33="","",Tulokset!C$9-Tulokset!C33)</f>
      </c>
      <c r="C33" s="73">
        <f>IF(Tulokset!D33="","",Tulokset!D$9-Tulokset!D33)</f>
      </c>
      <c r="D33" s="73">
        <f>IF(Tulokset!E33="","",Tulokset!E$9-Tulokset!E33)</f>
      </c>
      <c r="E33" s="73">
        <f>IF(Tulokset!F33="","",Tulokset!F$9-Tulokset!F33)</f>
      </c>
      <c r="F33" s="73">
        <f>IF(Tulokset!G33="","",Tulokset!G$9-Tulokset!G33)</f>
      </c>
      <c r="G33" s="73">
        <f>IF(Tulokset!H33="","",Tulokset!H$9-Tulokset!H33)</f>
      </c>
      <c r="H33" s="73">
        <f>IF(Tulokset!I33="","",Tulokset!I$9-Tulokset!I33)</f>
      </c>
      <c r="I33" s="73">
        <f>IF(Tulokset!J33="","",Tulokset!J$9-Tulokset!J33)</f>
      </c>
      <c r="J33" s="73">
        <f>IF(Tulokset!K33="","",Tulokset!K$9-Tulokset!K33)</f>
      </c>
      <c r="K33" s="73">
        <f>IF(Tulokset!L33="","",Tulokset!L$9-Tulokset!L33)</f>
      </c>
      <c r="L33" s="73">
        <f>IF(Tulokset!M33="","",Tulokset!M$9-Tulokset!M33)</f>
      </c>
      <c r="M33" s="73">
        <f>IF(Tulokset!N33="","",Tulokset!N$9-Tulokset!N33)</f>
      </c>
      <c r="N33" s="73">
        <f>IF(Tulokset!O33="","",Tulokset!O$9-Tulokset!O33)</f>
      </c>
      <c r="O33" s="73">
        <f>IF(Tulokset!P33="","",Tulokset!P$9-Tulokset!P33)</f>
      </c>
      <c r="P33" s="73">
        <f>IF(Tulokset!Q33="","",Tulokset!Q$9-Tulokset!Q33)</f>
      </c>
      <c r="Q33" s="73">
        <f>IF(Tulokset!R33="","",Tulokset!R$9-Tulokset!R33)</f>
      </c>
      <c r="R33" s="73">
        <f>IF(Tulokset!S33="","",Tulokset!S$9-Tulokset!S33)</f>
      </c>
      <c r="S33" s="73">
        <f>IF(Tulokset!T33="","",Tulokset!T$9-Tulokset!T33)</f>
      </c>
      <c r="T33" s="73">
        <f>IF(Tulokset!U33="","",Tulokset!U$9-Tulokset!U33)</f>
      </c>
      <c r="U33" s="73">
        <f>IF(Tulokset!V33="","",Tulokset!V$9-Tulokset!V33)</f>
      </c>
      <c r="V33" s="73">
        <f>IF(Tulokset!W33="","",Tulokset!W$9-Tulokset!W33)</f>
      </c>
      <c r="W33" s="73">
        <f>IF(Tulokset!X33="","",Tulokset!X$9-Tulokset!X33)</f>
      </c>
      <c r="X33" s="73">
        <f>IF(Tulokset!Y33="","",Tulokset!Y$9-Tulokset!Y33)</f>
      </c>
      <c r="Y33" s="73">
        <f>IF(Tulokset!Z33="","",Tulokset!Z$9-Tulokset!Z33)</f>
      </c>
      <c r="Z33" s="73">
        <f>IF(Tulokset!AA33="","",Tulokset!AA$9-Tulokset!AA33)</f>
      </c>
      <c r="AA33" s="73">
        <f>IF(Tulokset!AB33="","",Tulokset!AB$9-Tulokset!AB33)</f>
      </c>
      <c r="AB33" s="73">
        <f>IF(Tulokset!AC33="","",Tulokset!AC$9-Tulokset!AC33)</f>
      </c>
      <c r="AC33" s="73">
        <f>IF(Tulokset!AD33="","",Tulokset!AD$9-Tulokset!AD33)</f>
      </c>
      <c r="AD33" s="73">
        <f>IF(Tulokset!AE33="","",Tulokset!AE$9-Tulokset!AE33)</f>
      </c>
      <c r="AE33" s="73">
        <f>IF(Tulokset!AF33="","",Tulokset!AF$9-Tulokset!AF33)</f>
      </c>
      <c r="AF33" s="73">
        <f>IF(Tulokset!AG33="","",Tulokset!AG$9-Tulokset!AG33)</f>
      </c>
      <c r="AG33" s="73">
        <f>IF(Tulokset!AH33="","",Tulokset!AH$9-Tulokset!AH33)</f>
      </c>
      <c r="AH33" s="73">
        <f>IF(Tulokset!AI33="","",Tulokset!AI$9-Tulokset!AI33)</f>
      </c>
      <c r="AI33" s="170">
        <f t="shared" si="0"/>
      </c>
      <c r="AJ33" s="84">
        <f>IF(Tulokset!AK33="","",Tulokset!AK33)</f>
      </c>
      <c r="AK33" s="85">
        <f>IF(Tulokset!AL33="","",Tulokset!AL33)</f>
      </c>
      <c r="AL33" t="s">
        <v>62</v>
      </c>
    </row>
    <row r="34" spans="1:38" ht="12.75">
      <c r="A34" s="79">
        <f>IF(Tulokset!B34="","",Tulokset!B34)</f>
      </c>
      <c r="B34" s="73">
        <f>IF(Tulokset!C34="","",Tulokset!C$9-Tulokset!C34)</f>
      </c>
      <c r="C34" s="73">
        <f>IF(Tulokset!D34="","",Tulokset!D$9-Tulokset!D34)</f>
      </c>
      <c r="D34" s="73">
        <f>IF(Tulokset!E34="","",Tulokset!E$9-Tulokset!E34)</f>
      </c>
      <c r="E34" s="73">
        <f>IF(Tulokset!F34="","",Tulokset!F$9-Tulokset!F34)</f>
      </c>
      <c r="F34" s="73">
        <f>IF(Tulokset!G34="","",Tulokset!G$9-Tulokset!G34)</f>
      </c>
      <c r="G34" s="73">
        <f>IF(Tulokset!H34="","",Tulokset!H$9-Tulokset!H34)</f>
      </c>
      <c r="H34" s="73">
        <f>IF(Tulokset!I34="","",Tulokset!I$9-Tulokset!I34)</f>
      </c>
      <c r="I34" s="73">
        <f>IF(Tulokset!J34="","",Tulokset!J$9-Tulokset!J34)</f>
      </c>
      <c r="J34" s="73">
        <f>IF(Tulokset!K34="","",Tulokset!K$9-Tulokset!K34)</f>
      </c>
      <c r="K34" s="73">
        <f>IF(Tulokset!L34="","",Tulokset!L$9-Tulokset!L34)</f>
      </c>
      <c r="L34" s="73">
        <f>IF(Tulokset!M34="","",Tulokset!M$9-Tulokset!M34)</f>
      </c>
      <c r="M34" s="73">
        <f>IF(Tulokset!N34="","",Tulokset!N$9-Tulokset!N34)</f>
      </c>
      <c r="N34" s="73">
        <f>IF(Tulokset!O34="","",Tulokset!O$9-Tulokset!O34)</f>
      </c>
      <c r="O34" s="73">
        <f>IF(Tulokset!P34="","",Tulokset!P$9-Tulokset!P34)</f>
      </c>
      <c r="P34" s="73">
        <f>IF(Tulokset!Q34="","",Tulokset!Q$9-Tulokset!Q34)</f>
      </c>
      <c r="Q34" s="73">
        <f>IF(Tulokset!R34="","",Tulokset!R$9-Tulokset!R34)</f>
      </c>
      <c r="R34" s="73">
        <f>IF(Tulokset!S34="","",Tulokset!S$9-Tulokset!S34)</f>
      </c>
      <c r="S34" s="73">
        <f>IF(Tulokset!T34="","",Tulokset!T$9-Tulokset!T34)</f>
      </c>
      <c r="T34" s="73">
        <f>IF(Tulokset!U34="","",Tulokset!U$9-Tulokset!U34)</f>
      </c>
      <c r="U34" s="73">
        <f>IF(Tulokset!V34="","",Tulokset!V$9-Tulokset!V34)</f>
      </c>
      <c r="V34" s="73">
        <f>IF(Tulokset!W34="","",Tulokset!W$9-Tulokset!W34)</f>
      </c>
      <c r="W34" s="73">
        <f>IF(Tulokset!X34="","",Tulokset!X$9-Tulokset!X34)</f>
      </c>
      <c r="X34" s="73">
        <f>IF(Tulokset!Y34="","",Tulokset!Y$9-Tulokset!Y34)</f>
      </c>
      <c r="Y34" s="73">
        <f>IF(Tulokset!Z34="","",Tulokset!Z$9-Tulokset!Z34)</f>
      </c>
      <c r="Z34" s="73">
        <f>IF(Tulokset!AA34="","",Tulokset!AA$9-Tulokset!AA34)</f>
      </c>
      <c r="AA34" s="73">
        <f>IF(Tulokset!AB34="","",Tulokset!AB$9-Tulokset!AB34)</f>
      </c>
      <c r="AB34" s="73">
        <f>IF(Tulokset!AC34="","",Tulokset!AC$9-Tulokset!AC34)</f>
      </c>
      <c r="AC34" s="73">
        <f>IF(Tulokset!AD34="","",Tulokset!AD$9-Tulokset!AD34)</f>
      </c>
      <c r="AD34" s="73">
        <f>IF(Tulokset!AE34="","",Tulokset!AE$9-Tulokset!AE34)</f>
      </c>
      <c r="AE34" s="73">
        <f>IF(Tulokset!AF34="","",Tulokset!AF$9-Tulokset!AF34)</f>
      </c>
      <c r="AF34" s="73">
        <f>IF(Tulokset!AG34="","",Tulokset!AG$9-Tulokset!AG34)</f>
      </c>
      <c r="AG34" s="73">
        <f>IF(Tulokset!AH34="","",Tulokset!AH$9-Tulokset!AH34)</f>
      </c>
      <c r="AH34" s="73">
        <f>IF(Tulokset!AI34="","",Tulokset!AI$9-Tulokset!AI34)</f>
      </c>
      <c r="AI34" s="170">
        <f t="shared" si="0"/>
      </c>
      <c r="AJ34" s="84">
        <f>IF(Tulokset!AK34="","",Tulokset!AK34)</f>
      </c>
      <c r="AK34" s="85">
        <f>IF(Tulokset!AL34="","",Tulokset!AL34)</f>
      </c>
      <c r="AL34" t="s">
        <v>62</v>
      </c>
    </row>
    <row r="35" spans="1:38" ht="13.5" thickBot="1">
      <c r="A35" s="81">
        <f>IF(Tulokset!B35="","",Tulokset!B35)</f>
      </c>
      <c r="B35" s="82">
        <f>IF(Tulokset!C35="","",Tulokset!C$9-Tulokset!C35)</f>
      </c>
      <c r="C35" s="82">
        <f>IF(Tulokset!D35="","",Tulokset!D$9-Tulokset!D35)</f>
      </c>
      <c r="D35" s="82">
        <f>IF(Tulokset!E35="","",Tulokset!E$9-Tulokset!E35)</f>
      </c>
      <c r="E35" s="82">
        <f>IF(Tulokset!F35="","",Tulokset!F$9-Tulokset!F35)</f>
      </c>
      <c r="F35" s="82">
        <f>IF(Tulokset!G35="","",Tulokset!G$9-Tulokset!G35)</f>
      </c>
      <c r="G35" s="82">
        <f>IF(Tulokset!H35="","",Tulokset!H$9-Tulokset!H35)</f>
      </c>
      <c r="H35" s="82">
        <f>IF(Tulokset!I35="","",Tulokset!I$9-Tulokset!I35)</f>
      </c>
      <c r="I35" s="82">
        <f>IF(Tulokset!J35="","",Tulokset!J$9-Tulokset!J35)</f>
      </c>
      <c r="J35" s="82">
        <f>IF(Tulokset!K35="","",Tulokset!K$9-Tulokset!K35)</f>
      </c>
      <c r="K35" s="82">
        <f>IF(Tulokset!L35="","",Tulokset!L$9-Tulokset!L35)</f>
      </c>
      <c r="L35" s="82">
        <f>IF(Tulokset!M35="","",Tulokset!M$9-Tulokset!M35)</f>
      </c>
      <c r="M35" s="82">
        <f>IF(Tulokset!N35="","",Tulokset!N$9-Tulokset!N35)</f>
      </c>
      <c r="N35" s="82">
        <f>IF(Tulokset!O35="","",Tulokset!O$9-Tulokset!O35)</f>
      </c>
      <c r="O35" s="82">
        <f>IF(Tulokset!P35="","",Tulokset!P$9-Tulokset!P35)</f>
      </c>
      <c r="P35" s="82">
        <f>IF(Tulokset!Q35="","",Tulokset!Q$9-Tulokset!Q35)</f>
      </c>
      <c r="Q35" s="82">
        <f>IF(Tulokset!R35="","",Tulokset!R$9-Tulokset!R35)</f>
      </c>
      <c r="R35" s="82">
        <f>IF(Tulokset!S35="","",Tulokset!S$9-Tulokset!S35)</f>
      </c>
      <c r="S35" s="82">
        <f>IF(Tulokset!T35="","",Tulokset!T$9-Tulokset!T35)</f>
      </c>
      <c r="T35" s="82">
        <f>IF(Tulokset!U35="","",Tulokset!U$9-Tulokset!U35)</f>
      </c>
      <c r="U35" s="82">
        <f>IF(Tulokset!V35="","",Tulokset!V$9-Tulokset!V35)</f>
      </c>
      <c r="V35" s="82">
        <f>IF(Tulokset!W35="","",Tulokset!W$9-Tulokset!W35)</f>
      </c>
      <c r="W35" s="82">
        <f>IF(Tulokset!X35="","",Tulokset!X$9-Tulokset!X35)</f>
      </c>
      <c r="X35" s="82">
        <f>IF(Tulokset!Y35="","",Tulokset!Y$9-Tulokset!Y35)</f>
      </c>
      <c r="Y35" s="82">
        <f>IF(Tulokset!Z35="","",Tulokset!Z$9-Tulokset!Z35)</f>
      </c>
      <c r="Z35" s="82">
        <f>IF(Tulokset!AA35="","",Tulokset!AA$9-Tulokset!AA35)</f>
      </c>
      <c r="AA35" s="82">
        <f>IF(Tulokset!AB35="","",Tulokset!AB$9-Tulokset!AB35)</f>
      </c>
      <c r="AB35" s="82">
        <f>IF(Tulokset!AC35="","",Tulokset!AC$9-Tulokset!AC35)</f>
      </c>
      <c r="AC35" s="82">
        <f>IF(Tulokset!AD35="","",Tulokset!AD$9-Tulokset!AD35)</f>
      </c>
      <c r="AD35" s="82">
        <f>IF(Tulokset!AE35="","",Tulokset!AE$9-Tulokset!AE35)</f>
      </c>
      <c r="AE35" s="82">
        <f>IF(Tulokset!AF35="","",Tulokset!AF$9-Tulokset!AF35)</f>
      </c>
      <c r="AF35" s="82">
        <f>IF(Tulokset!AG35="","",Tulokset!AG$9-Tulokset!AG35)</f>
      </c>
      <c r="AG35" s="82">
        <f>IF(Tulokset!AH35="","",Tulokset!AH$9-Tulokset!AH35)</f>
      </c>
      <c r="AH35" s="82">
        <f>IF(Tulokset!AI35="","",Tulokset!AI$9-Tulokset!AI35)</f>
      </c>
      <c r="AI35" s="171">
        <f t="shared" si="0"/>
      </c>
      <c r="AJ35" s="86">
        <f>IF(Tulokset!AK35="","",Tulokset!AK35)</f>
      </c>
      <c r="AK35" s="87">
        <f>IF(Tulokset!AL35="","",Tulokset!AL35)</f>
      </c>
      <c r="AL35" t="s">
        <v>62</v>
      </c>
    </row>
    <row r="36" spans="1:38" ht="12.75">
      <c r="A36" s="76">
        <f>IF(Tulokset!B36="","",Tulokset!B36)</f>
      </c>
      <c r="B36" s="77">
        <f>IF(Tulokset!C36="","",Tulokset!C$9-Tulokset!C36)</f>
      </c>
      <c r="C36" s="77">
        <f>IF(Tulokset!D36="","",Tulokset!D$9-Tulokset!D36)</f>
      </c>
      <c r="D36" s="77">
        <f>IF(Tulokset!E36="","",Tulokset!E$9-Tulokset!E36)</f>
      </c>
      <c r="E36" s="77">
        <f>IF(Tulokset!F36="","",Tulokset!F$9-Tulokset!F36)</f>
      </c>
      <c r="F36" s="77">
        <f>IF(Tulokset!G36="","",Tulokset!G$9-Tulokset!G36)</f>
      </c>
      <c r="G36" s="77">
        <f>IF(Tulokset!H36="","",Tulokset!H$9-Tulokset!H36)</f>
      </c>
      <c r="H36" s="77">
        <f>IF(Tulokset!I36="","",Tulokset!I$9-Tulokset!I36)</f>
      </c>
      <c r="I36" s="77">
        <f>IF(Tulokset!J36="","",Tulokset!J$9-Tulokset!J36)</f>
      </c>
      <c r="J36" s="77">
        <f>IF(Tulokset!K36="","",Tulokset!K$9-Tulokset!K36)</f>
      </c>
      <c r="K36" s="77">
        <f>IF(Tulokset!L36="","",Tulokset!L$9-Tulokset!L36)</f>
      </c>
      <c r="L36" s="77">
        <f>IF(Tulokset!M36="","",Tulokset!M$9-Tulokset!M36)</f>
      </c>
      <c r="M36" s="77">
        <f>IF(Tulokset!N36="","",Tulokset!N$9-Tulokset!N36)</f>
      </c>
      <c r="N36" s="77">
        <f>IF(Tulokset!O36="","",Tulokset!O$9-Tulokset!O36)</f>
      </c>
      <c r="O36" s="77">
        <f>IF(Tulokset!P36="","",Tulokset!P$9-Tulokset!P36)</f>
      </c>
      <c r="P36" s="77">
        <f>IF(Tulokset!Q36="","",Tulokset!Q$9-Tulokset!Q36)</f>
      </c>
      <c r="Q36" s="77">
        <f>IF(Tulokset!R36="","",Tulokset!R$9-Tulokset!R36)</f>
      </c>
      <c r="R36" s="77">
        <f>IF(Tulokset!S36="","",Tulokset!S$9-Tulokset!S36)</f>
      </c>
      <c r="S36" s="77">
        <f>IF(Tulokset!T36="","",Tulokset!T$9-Tulokset!T36)</f>
      </c>
      <c r="T36" s="77">
        <f>IF(Tulokset!U36="","",Tulokset!U$9-Tulokset!U36)</f>
      </c>
      <c r="U36" s="77">
        <f>IF(Tulokset!V36="","",Tulokset!V$9-Tulokset!V36)</f>
      </c>
      <c r="V36" s="77">
        <f>IF(Tulokset!W36="","",Tulokset!W$9-Tulokset!W36)</f>
      </c>
      <c r="W36" s="77">
        <f>IF(Tulokset!X36="","",Tulokset!X$9-Tulokset!X36)</f>
      </c>
      <c r="X36" s="77">
        <f>IF(Tulokset!Y36="","",Tulokset!Y$9-Tulokset!Y36)</f>
      </c>
      <c r="Y36" s="77">
        <f>IF(Tulokset!Z36="","",Tulokset!Z$9-Tulokset!Z36)</f>
      </c>
      <c r="Z36" s="77">
        <f>IF(Tulokset!AA36="","",Tulokset!AA$9-Tulokset!AA36)</f>
      </c>
      <c r="AA36" s="77">
        <f>IF(Tulokset!AB36="","",Tulokset!AB$9-Tulokset!AB36)</f>
      </c>
      <c r="AB36" s="77">
        <f>IF(Tulokset!AC36="","",Tulokset!AC$9-Tulokset!AC36)</f>
      </c>
      <c r="AC36" s="77">
        <f>IF(Tulokset!AD36="","",Tulokset!AD$9-Tulokset!AD36)</f>
      </c>
      <c r="AD36" s="77">
        <f>IF(Tulokset!AE36="","",Tulokset!AE$9-Tulokset!AE36)</f>
      </c>
      <c r="AE36" s="77">
        <f>IF(Tulokset!AF36="","",Tulokset!AF$9-Tulokset!AF36)</f>
      </c>
      <c r="AF36" s="77">
        <f>IF(Tulokset!AG36="","",Tulokset!AG$9-Tulokset!AG36)</f>
      </c>
      <c r="AG36" s="77">
        <f>IF(Tulokset!AH36="","",Tulokset!AH$9-Tulokset!AH36)</f>
      </c>
      <c r="AH36" s="77">
        <f>IF(Tulokset!AI36="","",Tulokset!AI$9-Tulokset!AI36)</f>
      </c>
      <c r="AI36" s="172">
        <f t="shared" si="0"/>
      </c>
      <c r="AJ36" s="88">
        <f>IF(Tulokset!AK36="","",Tulokset!AK36)</f>
      </c>
      <c r="AK36" s="89">
        <f>IF(Tulokset!AL36="","",Tulokset!AL36)</f>
      </c>
      <c r="AL36" t="s">
        <v>62</v>
      </c>
    </row>
    <row r="37" spans="1:38" ht="12.75">
      <c r="A37" s="79">
        <f>IF(Tulokset!B37="","",Tulokset!B37)</f>
      </c>
      <c r="B37" s="73">
        <f>IF(Tulokset!C37="","",Tulokset!C$9-Tulokset!C37)</f>
      </c>
      <c r="C37" s="73">
        <f>IF(Tulokset!D37="","",Tulokset!D$9-Tulokset!D37)</f>
      </c>
      <c r="D37" s="73">
        <f>IF(Tulokset!E37="","",Tulokset!E$9-Tulokset!E37)</f>
      </c>
      <c r="E37" s="73">
        <f>IF(Tulokset!F37="","",Tulokset!F$9-Tulokset!F37)</f>
      </c>
      <c r="F37" s="73">
        <f>IF(Tulokset!G37="","",Tulokset!G$9-Tulokset!G37)</f>
      </c>
      <c r="G37" s="73">
        <f>IF(Tulokset!H37="","",Tulokset!H$9-Tulokset!H37)</f>
      </c>
      <c r="H37" s="73">
        <f>IF(Tulokset!I37="","",Tulokset!I$9-Tulokset!I37)</f>
      </c>
      <c r="I37" s="73">
        <f>IF(Tulokset!J37="","",Tulokset!J$9-Tulokset!J37)</f>
      </c>
      <c r="J37" s="73">
        <f>IF(Tulokset!K37="","",Tulokset!K$9-Tulokset!K37)</f>
      </c>
      <c r="K37" s="73">
        <f>IF(Tulokset!L37="","",Tulokset!L$9-Tulokset!L37)</f>
      </c>
      <c r="L37" s="73">
        <f>IF(Tulokset!M37="","",Tulokset!M$9-Tulokset!M37)</f>
      </c>
      <c r="M37" s="73">
        <f>IF(Tulokset!N37="","",Tulokset!N$9-Tulokset!N37)</f>
      </c>
      <c r="N37" s="73">
        <f>IF(Tulokset!O37="","",Tulokset!O$9-Tulokset!O37)</f>
      </c>
      <c r="O37" s="73">
        <f>IF(Tulokset!P37="","",Tulokset!P$9-Tulokset!P37)</f>
      </c>
      <c r="P37" s="73">
        <f>IF(Tulokset!Q37="","",Tulokset!Q$9-Tulokset!Q37)</f>
      </c>
      <c r="Q37" s="73">
        <f>IF(Tulokset!R37="","",Tulokset!R$9-Tulokset!R37)</f>
      </c>
      <c r="R37" s="73">
        <f>IF(Tulokset!S37="","",Tulokset!S$9-Tulokset!S37)</f>
      </c>
      <c r="S37" s="73">
        <f>IF(Tulokset!T37="","",Tulokset!T$9-Tulokset!T37)</f>
      </c>
      <c r="T37" s="73">
        <f>IF(Tulokset!U37="","",Tulokset!U$9-Tulokset!U37)</f>
      </c>
      <c r="U37" s="73">
        <f>IF(Tulokset!V37="","",Tulokset!V$9-Tulokset!V37)</f>
      </c>
      <c r="V37" s="73">
        <f>IF(Tulokset!W37="","",Tulokset!W$9-Tulokset!W37)</f>
      </c>
      <c r="W37" s="73">
        <f>IF(Tulokset!X37="","",Tulokset!X$9-Tulokset!X37)</f>
      </c>
      <c r="X37" s="73">
        <f>IF(Tulokset!Y37="","",Tulokset!Y$9-Tulokset!Y37)</f>
      </c>
      <c r="Y37" s="73">
        <f>IF(Tulokset!Z37="","",Tulokset!Z$9-Tulokset!Z37)</f>
      </c>
      <c r="Z37" s="73">
        <f>IF(Tulokset!AA37="","",Tulokset!AA$9-Tulokset!AA37)</f>
      </c>
      <c r="AA37" s="73">
        <f>IF(Tulokset!AB37="","",Tulokset!AB$9-Tulokset!AB37)</f>
      </c>
      <c r="AB37" s="73">
        <f>IF(Tulokset!AC37="","",Tulokset!AC$9-Tulokset!AC37)</f>
      </c>
      <c r="AC37" s="73">
        <f>IF(Tulokset!AD37="","",Tulokset!AD$9-Tulokset!AD37)</f>
      </c>
      <c r="AD37" s="73">
        <f>IF(Tulokset!AE37="","",Tulokset!AE$9-Tulokset!AE37)</f>
      </c>
      <c r="AE37" s="73">
        <f>IF(Tulokset!AF37="","",Tulokset!AF$9-Tulokset!AF37)</f>
      </c>
      <c r="AF37" s="73">
        <f>IF(Tulokset!AG37="","",Tulokset!AG$9-Tulokset!AG37)</f>
      </c>
      <c r="AG37" s="73">
        <f>IF(Tulokset!AH37="","",Tulokset!AH$9-Tulokset!AH37)</f>
      </c>
      <c r="AH37" s="73">
        <f>IF(Tulokset!AI37="","",Tulokset!AI$9-Tulokset!AI37)</f>
      </c>
      <c r="AI37" s="170">
        <f t="shared" si="0"/>
      </c>
      <c r="AJ37" s="84">
        <f>IF(Tulokset!AK37="","",Tulokset!AK37)</f>
      </c>
      <c r="AK37" s="85">
        <f>IF(Tulokset!AL37="","",Tulokset!AL37)</f>
      </c>
      <c r="AL37" t="s">
        <v>62</v>
      </c>
    </row>
    <row r="38" spans="1:38" ht="12.75">
      <c r="A38" s="79">
        <f>IF(Tulokset!B38="","",Tulokset!B38)</f>
      </c>
      <c r="B38" s="73">
        <f>IF(Tulokset!C38="","",Tulokset!C$9-Tulokset!C38)</f>
      </c>
      <c r="C38" s="73">
        <f>IF(Tulokset!D38="","",Tulokset!D$9-Tulokset!D38)</f>
      </c>
      <c r="D38" s="73">
        <f>IF(Tulokset!E38="","",Tulokset!E$9-Tulokset!E38)</f>
      </c>
      <c r="E38" s="73">
        <f>IF(Tulokset!F38="","",Tulokset!F$9-Tulokset!F38)</f>
      </c>
      <c r="F38" s="73">
        <f>IF(Tulokset!G38="","",Tulokset!G$9-Tulokset!G38)</f>
      </c>
      <c r="G38" s="73">
        <f>IF(Tulokset!H38="","",Tulokset!H$9-Tulokset!H38)</f>
      </c>
      <c r="H38" s="73">
        <f>IF(Tulokset!I38="","",Tulokset!I$9-Tulokset!I38)</f>
      </c>
      <c r="I38" s="73">
        <f>IF(Tulokset!J38="","",Tulokset!J$9-Tulokset!J38)</f>
      </c>
      <c r="J38" s="73">
        <f>IF(Tulokset!K38="","",Tulokset!K$9-Tulokset!K38)</f>
      </c>
      <c r="K38" s="73">
        <f>IF(Tulokset!L38="","",Tulokset!L$9-Tulokset!L38)</f>
      </c>
      <c r="L38" s="73">
        <f>IF(Tulokset!M38="","",Tulokset!M$9-Tulokset!M38)</f>
      </c>
      <c r="M38" s="73">
        <f>IF(Tulokset!N38="","",Tulokset!N$9-Tulokset!N38)</f>
      </c>
      <c r="N38" s="73">
        <f>IF(Tulokset!O38="","",Tulokset!O$9-Tulokset!O38)</f>
      </c>
      <c r="O38" s="73">
        <f>IF(Tulokset!P38="","",Tulokset!P$9-Tulokset!P38)</f>
      </c>
      <c r="P38" s="73">
        <f>IF(Tulokset!Q38="","",Tulokset!Q$9-Tulokset!Q38)</f>
      </c>
      <c r="Q38" s="73">
        <f>IF(Tulokset!R38="","",Tulokset!R$9-Tulokset!R38)</f>
      </c>
      <c r="R38" s="73">
        <f>IF(Tulokset!S38="","",Tulokset!S$9-Tulokset!S38)</f>
      </c>
      <c r="S38" s="73">
        <f>IF(Tulokset!T38="","",Tulokset!T$9-Tulokset!T38)</f>
      </c>
      <c r="T38" s="73">
        <f>IF(Tulokset!U38="","",Tulokset!U$9-Tulokset!U38)</f>
      </c>
      <c r="U38" s="73">
        <f>IF(Tulokset!V38="","",Tulokset!V$9-Tulokset!V38)</f>
      </c>
      <c r="V38" s="73">
        <f>IF(Tulokset!W38="","",Tulokset!W$9-Tulokset!W38)</f>
      </c>
      <c r="W38" s="73">
        <f>IF(Tulokset!X38="","",Tulokset!X$9-Tulokset!X38)</f>
      </c>
      <c r="X38" s="73">
        <f>IF(Tulokset!Y38="","",Tulokset!Y$9-Tulokset!Y38)</f>
      </c>
      <c r="Y38" s="73">
        <f>IF(Tulokset!Z38="","",Tulokset!Z$9-Tulokset!Z38)</f>
      </c>
      <c r="Z38" s="73">
        <f>IF(Tulokset!AA38="","",Tulokset!AA$9-Tulokset!AA38)</f>
      </c>
      <c r="AA38" s="73">
        <f>IF(Tulokset!AB38="","",Tulokset!AB$9-Tulokset!AB38)</f>
      </c>
      <c r="AB38" s="73">
        <f>IF(Tulokset!AC38="","",Tulokset!AC$9-Tulokset!AC38)</f>
      </c>
      <c r="AC38" s="73">
        <f>IF(Tulokset!AD38="","",Tulokset!AD$9-Tulokset!AD38)</f>
      </c>
      <c r="AD38" s="73">
        <f>IF(Tulokset!AE38="","",Tulokset!AE$9-Tulokset!AE38)</f>
      </c>
      <c r="AE38" s="73">
        <f>IF(Tulokset!AF38="","",Tulokset!AF$9-Tulokset!AF38)</f>
      </c>
      <c r="AF38" s="73">
        <f>IF(Tulokset!AG38="","",Tulokset!AG$9-Tulokset!AG38)</f>
      </c>
      <c r="AG38" s="73">
        <f>IF(Tulokset!AH38="","",Tulokset!AH$9-Tulokset!AH38)</f>
      </c>
      <c r="AH38" s="73">
        <f>IF(Tulokset!AI38="","",Tulokset!AI$9-Tulokset!AI38)</f>
      </c>
      <c r="AI38" s="170">
        <f t="shared" si="0"/>
      </c>
      <c r="AJ38" s="84">
        <f>IF(Tulokset!AK38="","",Tulokset!AK38)</f>
      </c>
      <c r="AK38" s="85">
        <f>IF(Tulokset!AL38="","",Tulokset!AL38)</f>
      </c>
      <c r="AL38" t="s">
        <v>62</v>
      </c>
    </row>
    <row r="39" spans="1:38" ht="12.75">
      <c r="A39" s="79">
        <f>IF(Tulokset!B39="","",Tulokset!B39)</f>
      </c>
      <c r="B39" s="73">
        <f>IF(Tulokset!C39="","",Tulokset!C$9-Tulokset!C39)</f>
      </c>
      <c r="C39" s="73">
        <f>IF(Tulokset!D39="","",Tulokset!D$9-Tulokset!D39)</f>
      </c>
      <c r="D39" s="73">
        <f>IF(Tulokset!E39="","",Tulokset!E$9-Tulokset!E39)</f>
      </c>
      <c r="E39" s="73">
        <f>IF(Tulokset!F39="","",Tulokset!F$9-Tulokset!F39)</f>
      </c>
      <c r="F39" s="73">
        <f>IF(Tulokset!G39="","",Tulokset!G$9-Tulokset!G39)</f>
      </c>
      <c r="G39" s="73">
        <f>IF(Tulokset!H39="","",Tulokset!H$9-Tulokset!H39)</f>
      </c>
      <c r="H39" s="73">
        <f>IF(Tulokset!I39="","",Tulokset!I$9-Tulokset!I39)</f>
      </c>
      <c r="I39" s="73">
        <f>IF(Tulokset!J39="","",Tulokset!J$9-Tulokset!J39)</f>
      </c>
      <c r="J39" s="73">
        <f>IF(Tulokset!K39="","",Tulokset!K$9-Tulokset!K39)</f>
      </c>
      <c r="K39" s="73">
        <f>IF(Tulokset!L39="","",Tulokset!L$9-Tulokset!L39)</f>
      </c>
      <c r="L39" s="73">
        <f>IF(Tulokset!M39="","",Tulokset!M$9-Tulokset!M39)</f>
      </c>
      <c r="M39" s="73">
        <f>IF(Tulokset!N39="","",Tulokset!N$9-Tulokset!N39)</f>
      </c>
      <c r="N39" s="73">
        <f>IF(Tulokset!O39="","",Tulokset!O$9-Tulokset!O39)</f>
      </c>
      <c r="O39" s="73">
        <f>IF(Tulokset!P39="","",Tulokset!P$9-Tulokset!P39)</f>
      </c>
      <c r="P39" s="73">
        <f>IF(Tulokset!Q39="","",Tulokset!Q$9-Tulokset!Q39)</f>
      </c>
      <c r="Q39" s="73">
        <f>IF(Tulokset!R39="","",Tulokset!R$9-Tulokset!R39)</f>
      </c>
      <c r="R39" s="73">
        <f>IF(Tulokset!S39="","",Tulokset!S$9-Tulokset!S39)</f>
      </c>
      <c r="S39" s="73">
        <f>IF(Tulokset!T39="","",Tulokset!T$9-Tulokset!T39)</f>
      </c>
      <c r="T39" s="73">
        <f>IF(Tulokset!U39="","",Tulokset!U$9-Tulokset!U39)</f>
      </c>
      <c r="U39" s="73">
        <f>IF(Tulokset!V39="","",Tulokset!V$9-Tulokset!V39)</f>
      </c>
      <c r="V39" s="73">
        <f>IF(Tulokset!W39="","",Tulokset!W$9-Tulokset!W39)</f>
      </c>
      <c r="W39" s="73">
        <f>IF(Tulokset!X39="","",Tulokset!X$9-Tulokset!X39)</f>
      </c>
      <c r="X39" s="73">
        <f>IF(Tulokset!Y39="","",Tulokset!Y$9-Tulokset!Y39)</f>
      </c>
      <c r="Y39" s="73">
        <f>IF(Tulokset!Z39="","",Tulokset!Z$9-Tulokset!Z39)</f>
      </c>
      <c r="Z39" s="73">
        <f>IF(Tulokset!AA39="","",Tulokset!AA$9-Tulokset!AA39)</f>
      </c>
      <c r="AA39" s="73">
        <f>IF(Tulokset!AB39="","",Tulokset!AB$9-Tulokset!AB39)</f>
      </c>
      <c r="AB39" s="73">
        <f>IF(Tulokset!AC39="","",Tulokset!AC$9-Tulokset!AC39)</f>
      </c>
      <c r="AC39" s="73">
        <f>IF(Tulokset!AD39="","",Tulokset!AD$9-Tulokset!AD39)</f>
      </c>
      <c r="AD39" s="73">
        <f>IF(Tulokset!AE39="","",Tulokset!AE$9-Tulokset!AE39)</f>
      </c>
      <c r="AE39" s="73">
        <f>IF(Tulokset!AF39="","",Tulokset!AF$9-Tulokset!AF39)</f>
      </c>
      <c r="AF39" s="73">
        <f>IF(Tulokset!AG39="","",Tulokset!AG$9-Tulokset!AG39)</f>
      </c>
      <c r="AG39" s="73">
        <f>IF(Tulokset!AH39="","",Tulokset!AH$9-Tulokset!AH39)</f>
      </c>
      <c r="AH39" s="73">
        <f>IF(Tulokset!AI39="","",Tulokset!AI$9-Tulokset!AI39)</f>
      </c>
      <c r="AI39" s="170">
        <f t="shared" si="0"/>
      </c>
      <c r="AJ39" s="84">
        <f>IF(Tulokset!AK39="","",Tulokset!AK39)</f>
      </c>
      <c r="AK39" s="85">
        <f>IF(Tulokset!AL39="","",Tulokset!AL39)</f>
      </c>
      <c r="AL39" t="s">
        <v>62</v>
      </c>
    </row>
    <row r="40" spans="1:38" ht="13.5" thickBot="1">
      <c r="A40" s="81">
        <f>IF(Tulokset!B40="","",Tulokset!B40)</f>
      </c>
      <c r="B40" s="82">
        <f>IF(Tulokset!C40="","",Tulokset!C$9-Tulokset!C40)</f>
      </c>
      <c r="C40" s="82">
        <f>IF(Tulokset!D40="","",Tulokset!D$9-Tulokset!D40)</f>
      </c>
      <c r="D40" s="82">
        <f>IF(Tulokset!E40="","",Tulokset!E$9-Tulokset!E40)</f>
      </c>
      <c r="E40" s="82">
        <f>IF(Tulokset!F40="","",Tulokset!F$9-Tulokset!F40)</f>
      </c>
      <c r="F40" s="82">
        <f>IF(Tulokset!G40="","",Tulokset!G$9-Tulokset!G40)</f>
      </c>
      <c r="G40" s="82">
        <f>IF(Tulokset!H40="","",Tulokset!H$9-Tulokset!H40)</f>
      </c>
      <c r="H40" s="82">
        <f>IF(Tulokset!I40="","",Tulokset!I$9-Tulokset!I40)</f>
      </c>
      <c r="I40" s="82">
        <f>IF(Tulokset!J40="","",Tulokset!J$9-Tulokset!J40)</f>
      </c>
      <c r="J40" s="82">
        <f>IF(Tulokset!K40="","",Tulokset!K$9-Tulokset!K40)</f>
      </c>
      <c r="K40" s="82">
        <f>IF(Tulokset!L40="","",Tulokset!L$9-Tulokset!L40)</f>
      </c>
      <c r="L40" s="82">
        <f>IF(Tulokset!M40="","",Tulokset!M$9-Tulokset!M40)</f>
      </c>
      <c r="M40" s="82">
        <f>IF(Tulokset!N40="","",Tulokset!N$9-Tulokset!N40)</f>
      </c>
      <c r="N40" s="82">
        <f>IF(Tulokset!O40="","",Tulokset!O$9-Tulokset!O40)</f>
      </c>
      <c r="O40" s="82">
        <f>IF(Tulokset!P40="","",Tulokset!P$9-Tulokset!P40)</f>
      </c>
      <c r="P40" s="82">
        <f>IF(Tulokset!Q40="","",Tulokset!Q$9-Tulokset!Q40)</f>
      </c>
      <c r="Q40" s="82">
        <f>IF(Tulokset!R40="","",Tulokset!R$9-Tulokset!R40)</f>
      </c>
      <c r="R40" s="82">
        <f>IF(Tulokset!S40="","",Tulokset!S$9-Tulokset!S40)</f>
      </c>
      <c r="S40" s="82">
        <f>IF(Tulokset!T40="","",Tulokset!T$9-Tulokset!T40)</f>
      </c>
      <c r="T40" s="82">
        <f>IF(Tulokset!U40="","",Tulokset!U$9-Tulokset!U40)</f>
      </c>
      <c r="U40" s="82">
        <f>IF(Tulokset!V40="","",Tulokset!V$9-Tulokset!V40)</f>
      </c>
      <c r="V40" s="82">
        <f>IF(Tulokset!W40="","",Tulokset!W$9-Tulokset!W40)</f>
      </c>
      <c r="W40" s="82">
        <f>IF(Tulokset!X40="","",Tulokset!X$9-Tulokset!X40)</f>
      </c>
      <c r="X40" s="82">
        <f>IF(Tulokset!Y40="","",Tulokset!Y$9-Tulokset!Y40)</f>
      </c>
      <c r="Y40" s="82">
        <f>IF(Tulokset!Z40="","",Tulokset!Z$9-Tulokset!Z40)</f>
      </c>
      <c r="Z40" s="82">
        <f>IF(Tulokset!AA40="","",Tulokset!AA$9-Tulokset!AA40)</f>
      </c>
      <c r="AA40" s="82">
        <f>IF(Tulokset!AB40="","",Tulokset!AB$9-Tulokset!AB40)</f>
      </c>
      <c r="AB40" s="82">
        <f>IF(Tulokset!AC40="","",Tulokset!AC$9-Tulokset!AC40)</f>
      </c>
      <c r="AC40" s="82">
        <f>IF(Tulokset!AD40="","",Tulokset!AD$9-Tulokset!AD40)</f>
      </c>
      <c r="AD40" s="82">
        <f>IF(Tulokset!AE40="","",Tulokset!AE$9-Tulokset!AE40)</f>
      </c>
      <c r="AE40" s="82">
        <f>IF(Tulokset!AF40="","",Tulokset!AF$9-Tulokset!AF40)</f>
      </c>
      <c r="AF40" s="82">
        <f>IF(Tulokset!AG40="","",Tulokset!AG$9-Tulokset!AG40)</f>
      </c>
      <c r="AG40" s="82">
        <f>IF(Tulokset!AH40="","",Tulokset!AH$9-Tulokset!AH40)</f>
      </c>
      <c r="AH40" s="82">
        <f>IF(Tulokset!AI40="","",Tulokset!AI$9-Tulokset!AI40)</f>
      </c>
      <c r="AI40" s="171">
        <f t="shared" si="0"/>
      </c>
      <c r="AJ40" s="86">
        <f>IF(Tulokset!AK40="","",Tulokset!AK40)</f>
      </c>
      <c r="AK40" s="87">
        <f>IF(Tulokset!AL40="","",Tulokset!AL40)</f>
      </c>
      <c r="AL40" t="s">
        <v>62</v>
      </c>
    </row>
    <row r="41" spans="1:37" ht="12.75">
      <c r="A41" s="35" t="s">
        <v>63</v>
      </c>
      <c r="B41" s="36">
        <f aca="true" t="shared" si="1" ref="B41:J41">IF(SUM(B11:B40)=0,0,AVERAGE(B11:B40))</f>
        <v>0</v>
      </c>
      <c r="C41" s="36">
        <f t="shared" si="1"/>
        <v>0</v>
      </c>
      <c r="D41" s="36">
        <f t="shared" si="1"/>
        <v>0</v>
      </c>
      <c r="E41" s="36">
        <f t="shared" si="1"/>
        <v>0</v>
      </c>
      <c r="F41" s="36">
        <f t="shared" si="1"/>
        <v>0</v>
      </c>
      <c r="G41" s="36">
        <f t="shared" si="1"/>
        <v>0</v>
      </c>
      <c r="H41" s="36">
        <f t="shared" si="1"/>
        <v>0</v>
      </c>
      <c r="I41" s="36">
        <f t="shared" si="1"/>
        <v>0</v>
      </c>
      <c r="J41" s="36">
        <f t="shared" si="1"/>
        <v>0</v>
      </c>
      <c r="K41" s="36" t="e">
        <f aca="true" t="shared" si="2" ref="K41:AG41">AVERAGE(K11:K40)</f>
        <v>#DIV/0!</v>
      </c>
      <c r="L41" s="36" t="e">
        <f t="shared" si="2"/>
        <v>#DIV/0!</v>
      </c>
      <c r="M41" s="36" t="e">
        <f t="shared" si="2"/>
        <v>#DIV/0!</v>
      </c>
      <c r="N41" s="36" t="e">
        <f t="shared" si="2"/>
        <v>#DIV/0!</v>
      </c>
      <c r="O41" s="36" t="e">
        <f t="shared" si="2"/>
        <v>#DIV/0!</v>
      </c>
      <c r="P41" s="36" t="e">
        <f t="shared" si="2"/>
        <v>#DIV/0!</v>
      </c>
      <c r="Q41" s="36" t="e">
        <f t="shared" si="2"/>
        <v>#DIV/0!</v>
      </c>
      <c r="R41" s="36" t="e">
        <f t="shared" si="2"/>
        <v>#DIV/0!</v>
      </c>
      <c r="S41" s="36" t="e">
        <f t="shared" si="2"/>
        <v>#DIV/0!</v>
      </c>
      <c r="T41" s="36" t="e">
        <f t="shared" si="2"/>
        <v>#DIV/0!</v>
      </c>
      <c r="U41" s="36" t="e">
        <f t="shared" si="2"/>
        <v>#DIV/0!</v>
      </c>
      <c r="V41" s="36" t="e">
        <f t="shared" si="2"/>
        <v>#DIV/0!</v>
      </c>
      <c r="W41" s="36" t="e">
        <f t="shared" si="2"/>
        <v>#DIV/0!</v>
      </c>
      <c r="X41" s="36" t="e">
        <f t="shared" si="2"/>
        <v>#DIV/0!</v>
      </c>
      <c r="Y41" s="36" t="e">
        <f t="shared" si="2"/>
        <v>#DIV/0!</v>
      </c>
      <c r="Z41" s="36" t="e">
        <f t="shared" si="2"/>
        <v>#DIV/0!</v>
      </c>
      <c r="AA41" s="36" t="e">
        <f t="shared" si="2"/>
        <v>#DIV/0!</v>
      </c>
      <c r="AB41" s="36" t="e">
        <f t="shared" si="2"/>
        <v>#DIV/0!</v>
      </c>
      <c r="AC41" s="36" t="e">
        <f t="shared" si="2"/>
        <v>#DIV/0!</v>
      </c>
      <c r="AD41" s="36" t="e">
        <f t="shared" si="2"/>
        <v>#DIV/0!</v>
      </c>
      <c r="AE41" s="36" t="e">
        <f t="shared" si="2"/>
        <v>#DIV/0!</v>
      </c>
      <c r="AF41" s="36" t="e">
        <f t="shared" si="2"/>
        <v>#DIV/0!</v>
      </c>
      <c r="AG41" s="36" t="e">
        <f t="shared" si="2"/>
        <v>#DIV/0!</v>
      </c>
      <c r="AH41" s="36">
        <f>IF(SUM(AH11:AH40)=0,0,AVERAGE(AH11:AH40))</f>
        <v>0</v>
      </c>
      <c r="AI41" s="37">
        <f t="shared" si="0"/>
        <v>0</v>
      </c>
      <c r="AJ41" s="173">
        <f>IF(SUM(AJ11:AJ40)=0,0,AVERAGE(AJ11:AJ40))</f>
        <v>0</v>
      </c>
      <c r="AK41" s="15"/>
    </row>
    <row r="42" spans="2:36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 s="90">
        <v>100</v>
      </c>
      <c r="AI42" s="91">
        <v>1.01</v>
      </c>
      <c r="AJ42"/>
    </row>
    <row r="43" spans="1:36" ht="16.5">
      <c r="A43" s="39" t="s">
        <v>41</v>
      </c>
      <c r="B43" s="39"/>
      <c r="C43" s="39" t="s">
        <v>42</v>
      </c>
      <c r="G43" s="39"/>
      <c r="H43" s="40"/>
      <c r="I43" s="39" t="s">
        <v>51</v>
      </c>
      <c r="AH43" s="40"/>
      <c r="AJ43" s="40"/>
    </row>
    <row r="44" spans="1:36" ht="16.5">
      <c r="A44" s="39" t="s">
        <v>44</v>
      </c>
      <c r="B44" s="39"/>
      <c r="C44" s="39" t="s">
        <v>45</v>
      </c>
      <c r="G44" s="39"/>
      <c r="H44" s="40"/>
      <c r="I44" s="39" t="s">
        <v>46</v>
      </c>
      <c r="AH44" s="40"/>
      <c r="AJ44" s="40"/>
    </row>
    <row r="45" spans="1:9" ht="16.5">
      <c r="A45" s="39" t="s">
        <v>47</v>
      </c>
      <c r="B45" s="39"/>
      <c r="C45" s="39" t="s">
        <v>48</v>
      </c>
      <c r="G45" s="39"/>
      <c r="H45" s="40"/>
      <c r="I45" s="39" t="s">
        <v>52</v>
      </c>
    </row>
  </sheetData>
  <sheetProtection sheet="1" objects="1" scenarios="1" formatCells="0" selectLockedCells="1"/>
  <mergeCells count="3">
    <mergeCell ref="AI2:AJ2"/>
    <mergeCell ref="AI3:AJ3"/>
    <mergeCell ref="B5:I5"/>
  </mergeCells>
  <conditionalFormatting sqref="M11:AG40">
    <cfRule type="expression" priority="1" dxfId="0" stopIfTrue="1">
      <formula>M11=0</formula>
    </cfRule>
    <cfRule type="expression" priority="2" dxfId="1" stopIfTrue="1">
      <formula>M11&gt;M$43</formula>
    </cfRule>
    <cfRule type="expression" priority="3" dxfId="4" stopIfTrue="1">
      <formula>M11&gt;M$43*0.5</formula>
    </cfRule>
  </conditionalFormatting>
  <conditionalFormatting sqref="B11:L40 AJ8">
    <cfRule type="cellIs" priority="4" dxfId="0" operator="equal" stopIfTrue="1">
      <formula>0</formula>
    </cfRule>
  </conditionalFormatting>
  <conditionalFormatting sqref="AJ11:AJ40">
    <cfRule type="expression" priority="5" dxfId="0" stopIfTrue="1">
      <formula>AJ11=0</formula>
    </cfRule>
  </conditionalFormatting>
  <conditionalFormatting sqref="AH11:AI40">
    <cfRule type="expression" priority="6" dxfId="1" stopIfTrue="1">
      <formula>AH11&gt;AH$42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AI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A2:AJ31"/>
  <sheetViews>
    <sheetView zoomScalePageLayoutView="0" workbookViewId="0" topLeftCell="A1">
      <selection activeCell="P15" sqref="P15"/>
    </sheetView>
  </sheetViews>
  <sheetFormatPr defaultColWidth="8.7109375" defaultRowHeight="12.75"/>
  <cols>
    <col min="1" max="2" width="8.7109375" style="0" customWidth="1"/>
    <col min="3" max="34" width="3.140625" style="0" customWidth="1"/>
    <col min="35" max="35" width="8.7109375" style="0" customWidth="1"/>
    <col min="36" max="36" width="13.28125" style="0" customWidth="1"/>
  </cols>
  <sheetData>
    <row r="2" spans="1:2" ht="12.75">
      <c r="A2">
        <f>Tulokset!AI1+1</f>
        <v>2</v>
      </c>
      <c r="B2">
        <f>A8</f>
        <v>0</v>
      </c>
    </row>
    <row r="5" spans="3:34" ht="38.25">
      <c r="C5" s="16" t="str">
        <f>Tulokset!C7</f>
        <v>1.</v>
      </c>
      <c r="D5" s="16" t="str">
        <f>Tulokset!D7</f>
        <v>2.</v>
      </c>
      <c r="E5" s="16" t="str">
        <f>Tulokset!E7</f>
        <v>3.</v>
      </c>
      <c r="F5" s="16" t="str">
        <f>Tulokset!F7</f>
        <v>4.</v>
      </c>
      <c r="G5" s="16" t="str">
        <f>Tulokset!G7</f>
        <v>5.</v>
      </c>
      <c r="H5" s="16" t="str">
        <f>Tulokset!H7</f>
        <v>6.1</v>
      </c>
      <c r="I5" s="16" t="str">
        <f>Tulokset!I7</f>
        <v>6.2</v>
      </c>
      <c r="J5" s="16" t="str">
        <f>Tulokset!J7</f>
        <v>7.1</v>
      </c>
      <c r="K5" s="16" t="str">
        <f>Tulokset!K7</f>
        <v>7.2</v>
      </c>
      <c r="L5" s="16" t="str">
        <f>Tulokset!L7</f>
        <v>10.</v>
      </c>
      <c r="M5" s="16" t="str">
        <f>Tulokset!M7</f>
        <v>11.</v>
      </c>
      <c r="N5" s="16" t="str">
        <f>Tulokset!N7</f>
        <v>Aika</v>
      </c>
      <c r="O5" s="16" t="str">
        <f>Tulokset!O7</f>
        <v>Pituus</v>
      </c>
      <c r="P5" s="16" t="str">
        <f>Tulokset!P7</f>
        <v>Mass</v>
      </c>
      <c r="Q5" s="16" t="str">
        <f>Tulokset!Q7</f>
        <v>Til.</v>
      </c>
      <c r="R5" s="16" t="str">
        <f>Tulokset!R7</f>
        <v>Geom.</v>
      </c>
      <c r="S5" s="16">
        <f>Tulokset!S7</f>
        <v>0</v>
      </c>
      <c r="T5" s="16">
        <f>Tulokset!T7</f>
        <v>0</v>
      </c>
      <c r="U5" s="16">
        <f>Tulokset!U7</f>
        <v>0</v>
      </c>
      <c r="V5" s="16">
        <f>Tulokset!V7</f>
        <v>0</v>
      </c>
      <c r="W5" s="16">
        <f>Tulokset!W7</f>
        <v>0</v>
      </c>
      <c r="X5" s="16">
        <f>Tulokset!X7</f>
        <v>0</v>
      </c>
      <c r="Y5" s="16">
        <f>Tulokset!Y7</f>
        <v>0</v>
      </c>
      <c r="Z5" s="16">
        <f>Tulokset!Z7</f>
        <v>0</v>
      </c>
      <c r="AA5" s="16">
        <f>Tulokset!AA7</f>
        <v>0</v>
      </c>
      <c r="AB5" s="16">
        <f>Tulokset!AB7</f>
        <v>0</v>
      </c>
      <c r="AC5" s="16">
        <f>Tulokset!AC7</f>
        <v>0</v>
      </c>
      <c r="AD5" s="16">
        <f>Tulokset!AD7</f>
        <v>0</v>
      </c>
      <c r="AE5" s="16">
        <f>Tulokset!AE7</f>
        <v>0</v>
      </c>
      <c r="AF5" s="16">
        <f>Tulokset!AF7</f>
        <v>0</v>
      </c>
      <c r="AG5" s="16">
        <f>Tulokset!AG7</f>
        <v>0</v>
      </c>
      <c r="AH5" s="16">
        <f>Tulokset!AH7</f>
        <v>0</v>
      </c>
    </row>
    <row r="6" spans="3:34" ht="38.25" customHeight="1">
      <c r="C6" s="16" t="str">
        <f>Tulokset!C7</f>
        <v>1.</v>
      </c>
      <c r="D6" s="16" t="str">
        <f>Tulokset!D7</f>
        <v>2.</v>
      </c>
      <c r="E6" s="16" t="str">
        <f>Tulokset!E7</f>
        <v>3.</v>
      </c>
      <c r="F6" s="16" t="str">
        <f>Tulokset!F7</f>
        <v>4.</v>
      </c>
      <c r="G6" s="16" t="str">
        <f>Tulokset!G7</f>
        <v>5.</v>
      </c>
      <c r="H6" s="16" t="str">
        <f>Tulokset!H7</f>
        <v>6.1</v>
      </c>
      <c r="I6" s="16" t="str">
        <f>Tulokset!I7</f>
        <v>6.2</v>
      </c>
      <c r="J6" s="16" t="str">
        <f>Tulokset!J7</f>
        <v>7.1</v>
      </c>
      <c r="K6" s="16" t="str">
        <f>Tulokset!K7</f>
        <v>7.2</v>
      </c>
      <c r="L6" s="16" t="str">
        <f>Tulokset!L7</f>
        <v>10.</v>
      </c>
      <c r="M6" s="16" t="str">
        <f>Tulokset!M7</f>
        <v>11.</v>
      </c>
      <c r="N6" s="16" t="str">
        <f>Tulokset!N7</f>
        <v>Aika</v>
      </c>
      <c r="O6" s="16" t="str">
        <f>Tulokset!O7</f>
        <v>Pituus</v>
      </c>
      <c r="P6" s="16" t="str">
        <f>Tulokset!P7</f>
        <v>Mass</v>
      </c>
      <c r="Q6" s="16" t="str">
        <f>Tulokset!Q7</f>
        <v>Til.</v>
      </c>
      <c r="R6" s="16" t="str">
        <f>Tulokset!R7</f>
        <v>Geom.</v>
      </c>
      <c r="S6" s="16">
        <f>Tulokset!S8</f>
        <v>0</v>
      </c>
      <c r="T6" s="16">
        <f>Tulokset!T8</f>
        <v>0</v>
      </c>
      <c r="U6" s="16">
        <f>Tulokset!U8</f>
        <v>0</v>
      </c>
      <c r="V6" s="16">
        <f>Tulokset!V8</f>
        <v>0</v>
      </c>
      <c r="W6" s="16">
        <f>Tulokset!W8</f>
        <v>0</v>
      </c>
      <c r="X6" s="16">
        <f>Tulokset!X8</f>
        <v>0</v>
      </c>
      <c r="Y6" s="16">
        <f>Tulokset!Y8</f>
        <v>0</v>
      </c>
      <c r="Z6" s="16">
        <f>Tulokset!Z8</f>
        <v>0</v>
      </c>
      <c r="AA6" s="16">
        <f>Tulokset!AA8</f>
        <v>0</v>
      </c>
      <c r="AB6" s="16">
        <f>Tulokset!AB8</f>
        <v>0</v>
      </c>
      <c r="AC6" s="16">
        <f>Tulokset!AC8</f>
        <v>0</v>
      </c>
      <c r="AD6" s="16">
        <f>Tulokset!AD8</f>
        <v>0</v>
      </c>
      <c r="AE6" s="16">
        <f>Tulokset!AE8</f>
        <v>0</v>
      </c>
      <c r="AF6" s="16">
        <f>Tulokset!AF8</f>
        <v>0</v>
      </c>
      <c r="AG6" s="16">
        <f>Tulokset!AG8</f>
        <v>0</v>
      </c>
      <c r="AH6" s="16">
        <f>Tulokset!AH8</f>
        <v>0</v>
      </c>
    </row>
    <row r="7" spans="3:35" ht="12.75">
      <c r="C7" s="73">
        <f>Tulokset!C9</f>
        <v>6</v>
      </c>
      <c r="D7" s="73">
        <f>Tulokset!D9</f>
        <v>5</v>
      </c>
      <c r="E7" s="73">
        <f>Tulokset!E9</f>
        <v>5</v>
      </c>
      <c r="F7" s="73">
        <f>Tulokset!F9</f>
        <v>10</v>
      </c>
      <c r="G7" s="73">
        <f>Tulokset!G9</f>
        <v>4</v>
      </c>
      <c r="H7" s="73">
        <f>Tulokset!H9</f>
        <v>10</v>
      </c>
      <c r="I7" s="73">
        <f>Tulokset!I9</f>
        <v>10</v>
      </c>
      <c r="J7" s="73">
        <f>Tulokset!J9</f>
        <v>10</v>
      </c>
      <c r="K7" s="73">
        <f>Tulokset!K9</f>
        <v>10</v>
      </c>
      <c r="L7" s="73">
        <f>Tulokset!L9</f>
        <v>0</v>
      </c>
      <c r="M7" s="73">
        <f>Tulokset!M9</f>
        <v>0</v>
      </c>
      <c r="N7" s="73">
        <f>Tulokset!N9</f>
        <v>0</v>
      </c>
      <c r="O7" s="73">
        <f>Tulokset!O9</f>
        <v>0</v>
      </c>
      <c r="P7" s="73">
        <f>Tulokset!P9</f>
        <v>0</v>
      </c>
      <c r="Q7" s="73">
        <f>Tulokset!Q9</f>
        <v>0</v>
      </c>
      <c r="R7" s="73">
        <f>Tulokset!R9</f>
        <v>0</v>
      </c>
      <c r="S7" s="73">
        <f>Tulokset!S9</f>
        <v>0</v>
      </c>
      <c r="T7" s="73">
        <f>Tulokset!T9</f>
        <v>0</v>
      </c>
      <c r="U7" s="73">
        <f>Tulokset!U9</f>
        <v>0</v>
      </c>
      <c r="V7" s="73">
        <f>Tulokset!V9</f>
        <v>0</v>
      </c>
      <c r="W7" s="73">
        <f>Tulokset!W9</f>
        <v>0</v>
      </c>
      <c r="X7" s="73">
        <f>Tulokset!X9</f>
        <v>0</v>
      </c>
      <c r="Y7" s="73">
        <f>Tulokset!Y9</f>
        <v>0</v>
      </c>
      <c r="Z7" s="73">
        <f>Tulokset!Z9</f>
        <v>0</v>
      </c>
      <c r="AA7" s="73">
        <f>Tulokset!AA9</f>
        <v>0</v>
      </c>
      <c r="AB7" s="73">
        <f>Tulokset!AB9</f>
        <v>0</v>
      </c>
      <c r="AC7" s="73">
        <f>Tulokset!AC9</f>
        <v>0</v>
      </c>
      <c r="AD7" s="73">
        <f>Tulokset!AD9</f>
        <v>0</v>
      </c>
      <c r="AE7" s="73">
        <f>Tulokset!AE9</f>
        <v>0</v>
      </c>
      <c r="AF7" s="73">
        <f>Tulokset!AF9</f>
        <v>0</v>
      </c>
      <c r="AG7" s="73">
        <f>Tulokset!AG9</f>
        <v>0</v>
      </c>
      <c r="AH7" s="73">
        <f>Tulokset!AH9</f>
        <v>0</v>
      </c>
      <c r="AI7">
        <f>SUM(C7:AH7)</f>
        <v>70</v>
      </c>
    </row>
    <row r="8" spans="1:36" ht="12.75">
      <c r="A8">
        <f ca="1">INDIRECT(ADDRESS(A2+9,2,1,1,"Tulokset"))</f>
        <v>0</v>
      </c>
      <c r="C8" s="73">
        <f ca="1" t="shared" si="0" ref="C8:AH8">INDIRECT(ADDRESS($A$2+9,COLUMN(),1,1,"Tulokset"))</f>
        <v>0</v>
      </c>
      <c r="D8" s="73">
        <f ca="1" t="shared" si="0"/>
        <v>0</v>
      </c>
      <c r="E8" s="73">
        <f ca="1" t="shared" si="0"/>
        <v>0</v>
      </c>
      <c r="F8" s="73">
        <f ca="1" t="shared" si="0"/>
        <v>0</v>
      </c>
      <c r="G8" s="73">
        <f ca="1" t="shared" si="0"/>
        <v>0</v>
      </c>
      <c r="H8" s="73">
        <f ca="1" t="shared" si="0"/>
        <v>0</v>
      </c>
      <c r="I8" s="73">
        <f ca="1" t="shared" si="0"/>
        <v>0</v>
      </c>
      <c r="J8" s="73">
        <f ca="1" t="shared" si="0"/>
        <v>0</v>
      </c>
      <c r="K8" s="73">
        <f ca="1" t="shared" si="0"/>
        <v>0</v>
      </c>
      <c r="L8" s="73">
        <f ca="1" t="shared" si="0"/>
        <v>0</v>
      </c>
      <c r="M8" s="73">
        <f ca="1" t="shared" si="0"/>
        <v>0</v>
      </c>
      <c r="N8" s="73">
        <f ca="1" t="shared" si="0"/>
        <v>0</v>
      </c>
      <c r="O8" s="73">
        <f ca="1" t="shared" si="0"/>
        <v>0</v>
      </c>
      <c r="P8" s="73">
        <f ca="1" t="shared" si="0"/>
        <v>0</v>
      </c>
      <c r="Q8" s="73">
        <f ca="1" t="shared" si="0"/>
        <v>0</v>
      </c>
      <c r="R8" s="73">
        <f ca="1" t="shared" si="0"/>
        <v>0</v>
      </c>
      <c r="S8" s="73">
        <f ca="1" t="shared" si="0"/>
        <v>0</v>
      </c>
      <c r="T8" s="73">
        <f ca="1" t="shared" si="0"/>
        <v>0</v>
      </c>
      <c r="U8" s="73">
        <f ca="1" t="shared" si="0"/>
        <v>0</v>
      </c>
      <c r="V8" s="73">
        <f ca="1" t="shared" si="0"/>
        <v>0</v>
      </c>
      <c r="W8" s="73">
        <f ca="1" t="shared" si="0"/>
        <v>0</v>
      </c>
      <c r="X8" s="73">
        <f ca="1" t="shared" si="0"/>
        <v>0</v>
      </c>
      <c r="Y8" s="73">
        <f ca="1" t="shared" si="0"/>
        <v>0</v>
      </c>
      <c r="Z8" s="73">
        <f ca="1" t="shared" si="0"/>
        <v>0</v>
      </c>
      <c r="AA8" s="73">
        <f ca="1" t="shared" si="0"/>
        <v>0</v>
      </c>
      <c r="AB8" s="73">
        <f ca="1" t="shared" si="0"/>
        <v>0</v>
      </c>
      <c r="AC8" s="73">
        <f ca="1" t="shared" si="0"/>
        <v>0</v>
      </c>
      <c r="AD8" s="73">
        <f ca="1" t="shared" si="0"/>
        <v>0</v>
      </c>
      <c r="AE8" s="73">
        <f ca="1" t="shared" si="0"/>
        <v>0</v>
      </c>
      <c r="AF8" s="73">
        <f ca="1" t="shared" si="0"/>
        <v>0</v>
      </c>
      <c r="AG8" s="73">
        <f ca="1" t="shared" si="0"/>
        <v>0</v>
      </c>
      <c r="AH8" s="73">
        <f ca="1" t="shared" si="0"/>
        <v>0</v>
      </c>
      <c r="AI8">
        <f>SUM(C8:AH8)</f>
        <v>0</v>
      </c>
      <c r="AJ8" s="62">
        <f ca="1">IF(INDIRECT(ADDRESS($A$2+9,COLUMN()+2,1,1,"Tulokset"))="","",INDIRECT(ADDRESS($A$2+9,COLUMN()+2,1,1,"Tulokset")))</f>
      </c>
    </row>
    <row r="9" spans="3:34" ht="12.75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3:35" ht="12.75">
      <c r="C10" s="62"/>
      <c r="D10" s="62"/>
      <c r="E10" s="62"/>
      <c r="F10" s="62"/>
      <c r="G10" s="62"/>
      <c r="H10" s="62"/>
      <c r="I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>
        <f ca="1">IF(INDIRECT(ADDRESS($A$2+9,COLUMN()+2,1,1,"Tulokset"))="","",INDIRECT(ADDRESS($A$2+9,COLUMN()+2,1,1,"Tulokset")))</f>
      </c>
    </row>
    <row r="11" spans="3:34" ht="12.75">
      <c r="C11" s="62"/>
      <c r="D11" s="62"/>
      <c r="E11" s="62"/>
      <c r="F11" s="62"/>
      <c r="G11" s="62"/>
      <c r="H11" s="62"/>
      <c r="I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4" spans="3:18" ht="12.75">
      <c r="C14" s="92"/>
      <c r="D14" s="92"/>
      <c r="E14" s="92"/>
      <c r="F14" s="92"/>
      <c r="G14" s="92"/>
      <c r="H14" s="92"/>
      <c r="I14" s="92"/>
      <c r="L14" s="92"/>
      <c r="N14" s="92"/>
      <c r="O14" s="92"/>
      <c r="P14" s="92"/>
      <c r="Q14" s="92"/>
      <c r="R14" s="92"/>
    </row>
    <row r="15" spans="3:18" ht="12.75">
      <c r="C15" s="92"/>
      <c r="D15" s="92"/>
      <c r="E15" s="92"/>
      <c r="F15" s="92"/>
      <c r="G15" s="92"/>
      <c r="H15" s="92"/>
      <c r="I15" s="92"/>
      <c r="L15" s="92"/>
      <c r="N15" s="92"/>
      <c r="O15" s="92"/>
      <c r="P15" s="92"/>
      <c r="Q15" s="92"/>
      <c r="R15" s="92"/>
    </row>
    <row r="16" spans="6:18" ht="12.75">
      <c r="F16" s="93">
        <f aca="true" t="shared" si="1" ref="F16:F25">IF(F$8&gt;25-ROW(),"XXX","")</f>
      </c>
      <c r="H16" s="93">
        <f aca="true" t="shared" si="2" ref="H16:K25">IF(H$8&gt;25-ROW(),"XXX","")</f>
      </c>
      <c r="I16" s="93">
        <f t="shared" si="2"/>
      </c>
      <c r="J16" s="93">
        <f t="shared" si="2"/>
      </c>
      <c r="K16" s="93">
        <f t="shared" si="2"/>
      </c>
      <c r="L16" s="92"/>
      <c r="N16" s="92"/>
      <c r="O16" s="92"/>
      <c r="P16" s="92"/>
      <c r="Q16" s="92"/>
      <c r="R16" s="92"/>
    </row>
    <row r="17" spans="6:35" ht="12.75">
      <c r="F17" s="93">
        <f t="shared" si="1"/>
      </c>
      <c r="H17" s="93">
        <f t="shared" si="2"/>
      </c>
      <c r="I17" s="93">
        <f t="shared" si="2"/>
      </c>
      <c r="J17" s="93">
        <f t="shared" si="2"/>
      </c>
      <c r="K17" s="93">
        <f t="shared" si="2"/>
      </c>
      <c r="L17" s="92"/>
      <c r="N17" s="92"/>
      <c r="O17" s="94"/>
      <c r="P17" s="92"/>
      <c r="Q17" s="92"/>
      <c r="R17" s="92"/>
      <c r="AI17" t="str">
        <f>"Tulos  "&amp;TEXT(AI8,"#0")&amp;"/"&amp;TEXT(AI7,"#0")&amp;" p"</f>
        <v>Tulos  0/70 p</v>
      </c>
    </row>
    <row r="18" spans="6:35" ht="12.75">
      <c r="F18" s="93">
        <f t="shared" si="1"/>
      </c>
      <c r="H18" s="93">
        <f t="shared" si="2"/>
      </c>
      <c r="I18" s="93">
        <f t="shared" si="2"/>
      </c>
      <c r="J18" s="93">
        <f t="shared" si="2"/>
      </c>
      <c r="K18" s="93">
        <f t="shared" si="2"/>
      </c>
      <c r="L18" s="92"/>
      <c r="N18" s="92"/>
      <c r="O18" s="94"/>
      <c r="P18" s="92"/>
      <c r="Q18" s="92"/>
      <c r="R18" s="92"/>
      <c r="AI18" s="95">
        <f>ROUND(AI8/AI7,2)</f>
        <v>0</v>
      </c>
    </row>
    <row r="19" spans="6:18" ht="12.75">
      <c r="F19" s="93">
        <f t="shared" si="1"/>
      </c>
      <c r="H19" s="93">
        <f t="shared" si="2"/>
      </c>
      <c r="I19" s="93">
        <f t="shared" si="2"/>
      </c>
      <c r="J19" s="93">
        <f t="shared" si="2"/>
      </c>
      <c r="K19" s="93">
        <f t="shared" si="2"/>
      </c>
      <c r="L19" s="92"/>
      <c r="N19" s="92"/>
      <c r="O19" s="94"/>
      <c r="P19" s="92"/>
      <c r="Q19" s="92"/>
      <c r="R19" s="92"/>
    </row>
    <row r="20" spans="3:35" ht="12.75">
      <c r="C20" s="93">
        <f aca="true" t="shared" si="3" ref="C20:C25">IF(C$8&gt;25-ROW(),"XXX","")</f>
      </c>
      <c r="F20" s="93">
        <f t="shared" si="1"/>
      </c>
      <c r="H20" s="93">
        <f t="shared" si="2"/>
      </c>
      <c r="I20" s="93">
        <f t="shared" si="2"/>
      </c>
      <c r="J20" s="93">
        <f t="shared" si="2"/>
      </c>
      <c r="K20" s="93">
        <f t="shared" si="2"/>
      </c>
      <c r="L20" s="93">
        <f aca="true" t="shared" si="4" ref="L20:M25">IF(L$8&gt;25-ROW(),"XXX","")</f>
      </c>
      <c r="M20" s="93">
        <f t="shared" si="4"/>
      </c>
      <c r="N20" s="92"/>
      <c r="O20" s="94"/>
      <c r="P20" s="92"/>
      <c r="Q20" s="92"/>
      <c r="R20" s="92"/>
      <c r="T20" s="73" t="str">
        <f aca="true" t="shared" si="5" ref="T20:T25">IF(T$8&gt;18-ROW(),"XXX","")</f>
        <v>XXX</v>
      </c>
      <c r="AI20" t="str">
        <f>TEXT(AI7-AI8,"#0")&amp;"/"&amp;TEXT(AI7,"#0")&amp;" vp"</f>
        <v>70/70 vp</v>
      </c>
    </row>
    <row r="21" spans="3:35" ht="12.75">
      <c r="C21" s="93">
        <f t="shared" si="3"/>
      </c>
      <c r="D21" s="93">
        <f aca="true" t="shared" si="6" ref="D21:E25">IF(D$8&gt;25-ROW(),"XXX","")</f>
      </c>
      <c r="E21" s="96">
        <f t="shared" si="6"/>
      </c>
      <c r="F21" s="93">
        <f t="shared" si="1"/>
      </c>
      <c r="H21" s="93">
        <f t="shared" si="2"/>
      </c>
      <c r="I21" s="93">
        <f t="shared" si="2"/>
      </c>
      <c r="J21" s="93">
        <f t="shared" si="2"/>
      </c>
      <c r="K21" s="93">
        <f t="shared" si="2"/>
      </c>
      <c r="L21" s="93">
        <f t="shared" si="4"/>
      </c>
      <c r="M21" s="93">
        <f t="shared" si="4"/>
      </c>
      <c r="N21" s="92"/>
      <c r="O21" s="94"/>
      <c r="P21" s="92"/>
      <c r="Q21" s="92"/>
      <c r="R21" s="92"/>
      <c r="T21" s="73" t="str">
        <f t="shared" si="5"/>
        <v>XXX</v>
      </c>
      <c r="AI21" s="95">
        <f>1-AI18</f>
        <v>1</v>
      </c>
    </row>
    <row r="22" spans="3:34" ht="12.75">
      <c r="C22" s="93">
        <f t="shared" si="3"/>
      </c>
      <c r="D22" s="93">
        <f t="shared" si="6"/>
      </c>
      <c r="E22" s="96">
        <f t="shared" si="6"/>
      </c>
      <c r="F22" s="93">
        <f t="shared" si="1"/>
      </c>
      <c r="G22" s="93">
        <f>IF(G$8&gt;25-ROW(),"XXX","")</f>
      </c>
      <c r="H22" s="93">
        <f t="shared" si="2"/>
      </c>
      <c r="I22" s="93">
        <f t="shared" si="2"/>
      </c>
      <c r="J22" s="93">
        <f t="shared" si="2"/>
      </c>
      <c r="K22" s="93">
        <f t="shared" si="2"/>
      </c>
      <c r="L22" s="93">
        <f t="shared" si="4"/>
      </c>
      <c r="M22" s="93">
        <f t="shared" si="4"/>
      </c>
      <c r="N22" s="92"/>
      <c r="O22" s="94"/>
      <c r="P22" s="92"/>
      <c r="Q22" s="92"/>
      <c r="R22" s="92"/>
      <c r="T22" s="73" t="str">
        <f t="shared" si="5"/>
        <v>XXX</v>
      </c>
      <c r="AH22" s="73" t="str">
        <f>IF(AH$8&gt;18-ROW(),"XXX","")</f>
        <v>XXX</v>
      </c>
    </row>
    <row r="23" spans="3:34" ht="12.75">
      <c r="C23" s="93">
        <f t="shared" si="3"/>
      </c>
      <c r="D23" s="93">
        <f t="shared" si="6"/>
      </c>
      <c r="E23" s="96">
        <f t="shared" si="6"/>
      </c>
      <c r="F23" s="93">
        <f t="shared" si="1"/>
      </c>
      <c r="G23" s="93">
        <f>IF(G$8&gt;25-ROW(),"XXX","")</f>
      </c>
      <c r="H23" s="93">
        <f t="shared" si="2"/>
      </c>
      <c r="I23" s="93">
        <f t="shared" si="2"/>
      </c>
      <c r="J23" s="93">
        <f t="shared" si="2"/>
      </c>
      <c r="K23" s="93">
        <f t="shared" si="2"/>
      </c>
      <c r="L23" s="93">
        <f t="shared" si="4"/>
      </c>
      <c r="M23" s="93">
        <f t="shared" si="4"/>
      </c>
      <c r="N23" s="97"/>
      <c r="O23" s="94"/>
      <c r="P23" s="92"/>
      <c r="Q23" s="92"/>
      <c r="T23" s="73" t="str">
        <f t="shared" si="5"/>
        <v>XXX</v>
      </c>
      <c r="U23" s="73" t="str">
        <f>IF(U$8&gt;18-ROW(),"XXX","")</f>
        <v>XXX</v>
      </c>
      <c r="V23" s="73" t="str">
        <f>IF(X$8&gt;16-ROW(),"XXX","")</f>
        <v>XXX</v>
      </c>
      <c r="Z23" s="62"/>
      <c r="AC23" s="73" t="str">
        <f aca="true" t="shared" si="7" ref="AC23:AG25">IF(AC$8&gt;18-ROW(),"XXX","")</f>
        <v>XXX</v>
      </c>
      <c r="AD23" s="73" t="str">
        <f t="shared" si="7"/>
        <v>XXX</v>
      </c>
      <c r="AE23" s="73" t="str">
        <f t="shared" si="7"/>
        <v>XXX</v>
      </c>
      <c r="AF23" s="73" t="str">
        <f t="shared" si="7"/>
        <v>XXX</v>
      </c>
      <c r="AG23" s="73" t="str">
        <f t="shared" si="7"/>
        <v>XXX</v>
      </c>
      <c r="AH23" s="73" t="str">
        <f>IF(AH$8&gt;18-ROW(),"XXX","")</f>
        <v>XXX</v>
      </c>
    </row>
    <row r="24" spans="3:34" ht="12.75">
      <c r="C24" s="93">
        <f t="shared" si="3"/>
      </c>
      <c r="D24" s="93">
        <f t="shared" si="6"/>
      </c>
      <c r="E24" s="96">
        <f t="shared" si="6"/>
      </c>
      <c r="F24" s="93">
        <f t="shared" si="1"/>
      </c>
      <c r="G24" s="93">
        <f>IF(G$8&gt;25-ROW(),"XXX","")</f>
      </c>
      <c r="H24" s="93">
        <f t="shared" si="2"/>
      </c>
      <c r="I24" s="93">
        <f t="shared" si="2"/>
      </c>
      <c r="J24" s="93">
        <f t="shared" si="2"/>
      </c>
      <c r="K24" s="93">
        <f t="shared" si="2"/>
      </c>
      <c r="L24" s="93">
        <f t="shared" si="4"/>
      </c>
      <c r="M24" s="93">
        <f t="shared" si="4"/>
      </c>
      <c r="N24" s="93" t="str">
        <f aca="true" t="shared" si="8" ref="N24:R25">IF(N$8&gt;22-ROW(),"XXX","")</f>
        <v>XXX</v>
      </c>
      <c r="O24" s="93" t="str">
        <f t="shared" si="8"/>
        <v>XXX</v>
      </c>
      <c r="P24" s="93" t="str">
        <f t="shared" si="8"/>
        <v>XXX</v>
      </c>
      <c r="Q24" s="93" t="str">
        <f t="shared" si="8"/>
        <v>XXX</v>
      </c>
      <c r="R24" s="93" t="str">
        <f t="shared" si="8"/>
        <v>XXX</v>
      </c>
      <c r="T24" s="73" t="str">
        <f t="shared" si="5"/>
        <v>XXX</v>
      </c>
      <c r="U24" s="73" t="str">
        <f>IF(U$8&gt;18-ROW(),"XXX","")</f>
        <v>XXX</v>
      </c>
      <c r="V24" s="73" t="str">
        <f>IF(W$8&gt;17-ROW(),"XXX","")</f>
        <v>XXX</v>
      </c>
      <c r="Z24" s="63"/>
      <c r="AB24" s="73" t="str">
        <f>IF(AB$8&gt;18-ROW(),"XXX","")</f>
        <v>XXX</v>
      </c>
      <c r="AC24" s="73" t="str">
        <f t="shared" si="7"/>
        <v>XXX</v>
      </c>
      <c r="AD24" s="73" t="str">
        <f t="shared" si="7"/>
        <v>XXX</v>
      </c>
      <c r="AE24" s="73" t="str">
        <f t="shared" si="7"/>
        <v>XXX</v>
      </c>
      <c r="AF24" s="73" t="str">
        <f t="shared" si="7"/>
        <v>XXX</v>
      </c>
      <c r="AG24" s="73" t="str">
        <f t="shared" si="7"/>
        <v>XXX</v>
      </c>
      <c r="AH24" s="73" t="str">
        <f>IF(AH$8&gt;18-ROW(),"XXX","")</f>
        <v>XXX</v>
      </c>
    </row>
    <row r="25" spans="3:34" ht="12.75">
      <c r="C25" s="93">
        <f t="shared" si="3"/>
      </c>
      <c r="D25" s="93">
        <f t="shared" si="6"/>
      </c>
      <c r="E25" s="96">
        <f t="shared" si="6"/>
      </c>
      <c r="F25" s="93">
        <f t="shared" si="1"/>
      </c>
      <c r="G25" s="93">
        <f>IF(G$8&gt;25-ROW(),"XXX","")</f>
      </c>
      <c r="H25" s="93">
        <f t="shared" si="2"/>
      </c>
      <c r="I25" s="93">
        <f t="shared" si="2"/>
      </c>
      <c r="J25" s="93">
        <f t="shared" si="2"/>
      </c>
      <c r="K25" s="93">
        <f t="shared" si="2"/>
      </c>
      <c r="L25" s="93">
        <f t="shared" si="4"/>
      </c>
      <c r="M25" s="93">
        <f t="shared" si="4"/>
      </c>
      <c r="N25" s="93" t="str">
        <f t="shared" si="8"/>
        <v>XXX</v>
      </c>
      <c r="O25" s="93" t="str">
        <f t="shared" si="8"/>
        <v>XXX</v>
      </c>
      <c r="P25" s="93" t="str">
        <f t="shared" si="8"/>
        <v>XXX</v>
      </c>
      <c r="Q25" s="93" t="str">
        <f t="shared" si="8"/>
        <v>XXX</v>
      </c>
      <c r="R25" s="93" t="str">
        <f t="shared" si="8"/>
        <v>XXX</v>
      </c>
      <c r="T25" s="73" t="str">
        <f t="shared" si="5"/>
        <v>XXX</v>
      </c>
      <c r="U25" s="73" t="str">
        <f>IF(U$8&gt;18-ROW(),"XXX","")</f>
        <v>XXX</v>
      </c>
      <c r="V25" s="73" t="str">
        <f>IF(V$8&gt;18-ROW(),"XXX","")</f>
        <v>XXX</v>
      </c>
      <c r="Y25" s="73" t="str">
        <f>IF(Y$8&gt;18-ROW(),"XXX","")</f>
        <v>XXX</v>
      </c>
      <c r="Z25" s="73" t="str">
        <f>IF(Z$8&gt;18-ROW(),"XXX","")</f>
        <v>XXX</v>
      </c>
      <c r="AB25" s="73" t="str">
        <f>IF(AB$8&gt;18-ROW(),"XXX","")</f>
        <v>XXX</v>
      </c>
      <c r="AC25" s="73" t="str">
        <f t="shared" si="7"/>
        <v>XXX</v>
      </c>
      <c r="AD25" s="73" t="str">
        <f t="shared" si="7"/>
        <v>XXX</v>
      </c>
      <c r="AE25" s="73" t="str">
        <f t="shared" si="7"/>
        <v>XXX</v>
      </c>
      <c r="AF25" s="73" t="str">
        <f t="shared" si="7"/>
        <v>XXX</v>
      </c>
      <c r="AG25" s="73" t="str">
        <f t="shared" si="7"/>
        <v>XXX</v>
      </c>
      <c r="AH25" s="73" t="str">
        <f>IF(AH$8&gt;18-ROW(),"XXX","")</f>
        <v>XXX</v>
      </c>
    </row>
    <row r="26" spans="6:22" ht="12.75">
      <c r="F26" s="62"/>
      <c r="V26" s="62"/>
    </row>
    <row r="27" spans="6:35" ht="12.75">
      <c r="F27" s="62"/>
      <c r="V27" s="62"/>
      <c r="AI27" s="69" t="s">
        <v>62</v>
      </c>
    </row>
    <row r="28" ht="12.75">
      <c r="AI28" s="98">
        <v>0.8</v>
      </c>
    </row>
    <row r="29" ht="12.75">
      <c r="AI29">
        <f>AI7*(1-AI28)</f>
        <v>13.999999999999996</v>
      </c>
    </row>
    <row r="30" ht="12.75">
      <c r="AI30" s="69" t="s">
        <v>62</v>
      </c>
    </row>
    <row r="31" ht="12.75">
      <c r="AI31">
        <f>AI7-AI29</f>
        <v>56</v>
      </c>
    </row>
  </sheetData>
  <sheetProtection selectLockedCells="1" selectUnlockedCells="1"/>
  <conditionalFormatting sqref="C7:AH8 T20:T25 U23:V25 Y25:Z25 AB24:AB25 AC23:AG25 AH22:AH25">
    <cfRule type="cellIs" priority="1" dxfId="0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6384" width="9.140625" style="55" customWidth="1"/>
  </cols>
  <sheetData>
    <row r="1" spans="1:11" ht="15.75">
      <c r="A1" s="5" t="s">
        <v>64</v>
      </c>
      <c r="G1" s="55" t="str">
        <f>C54</f>
        <v>Versio fi 1.1</v>
      </c>
      <c r="I1" s="153">
        <f>F54</f>
        <v>44356</v>
      </c>
      <c r="J1" s="154"/>
      <c r="K1" s="154"/>
    </row>
    <row r="3" spans="1:11" ht="15.75">
      <c r="A3" s="5" t="s">
        <v>86</v>
      </c>
      <c r="K3" s="102" t="s">
        <v>66</v>
      </c>
    </row>
    <row r="4" spans="1:11" ht="12.75">
      <c r="A4" s="99" t="s">
        <v>87</v>
      </c>
      <c r="K4" s="11" t="s">
        <v>67</v>
      </c>
    </row>
    <row r="5" ht="12.75">
      <c r="E5" s="4"/>
    </row>
    <row r="6" ht="15.75">
      <c r="A6" s="5" t="s">
        <v>68</v>
      </c>
    </row>
    <row r="8" spans="2:10" ht="12.75">
      <c r="B8" s="155" t="s">
        <v>88</v>
      </c>
      <c r="C8" s="155"/>
      <c r="D8" s="155"/>
      <c r="E8" s="155"/>
      <c r="F8" s="155"/>
      <c r="G8" s="155"/>
      <c r="H8" s="155"/>
      <c r="I8" s="155"/>
      <c r="J8" s="155"/>
    </row>
    <row r="10" spans="2:11" ht="15.75" customHeight="1">
      <c r="B10" s="157" t="s">
        <v>69</v>
      </c>
      <c r="C10" s="157"/>
      <c r="D10" s="157"/>
      <c r="E10" s="157"/>
      <c r="F10" s="157"/>
      <c r="G10" s="157"/>
      <c r="H10" s="157"/>
      <c r="I10" s="157"/>
      <c r="J10" s="157"/>
      <c r="K10" s="157"/>
    </row>
    <row r="12" ht="15.75">
      <c r="A12" s="5" t="s">
        <v>70</v>
      </c>
    </row>
    <row r="13" ht="12.75">
      <c r="B13" s="4" t="s">
        <v>71</v>
      </c>
    </row>
    <row r="14" spans="3:11" ht="12.75">
      <c r="C14" s="155" t="s">
        <v>72</v>
      </c>
      <c r="D14" s="155"/>
      <c r="E14" s="155"/>
      <c r="F14" s="155"/>
      <c r="G14" s="155"/>
      <c r="H14" s="155"/>
      <c r="I14" s="155"/>
      <c r="J14" s="155"/>
      <c r="K14" s="155"/>
    </row>
    <row r="15" spans="3:11" ht="12.75">
      <c r="C15" s="44"/>
      <c r="D15" s="44"/>
      <c r="E15" s="44"/>
      <c r="F15" s="44"/>
      <c r="G15" s="44"/>
      <c r="H15" s="44"/>
      <c r="I15" s="44"/>
      <c r="J15" s="44"/>
      <c r="K15" s="44"/>
    </row>
    <row r="16" spans="3:11" ht="40.5" customHeight="1">
      <c r="C16" s="156" t="s">
        <v>73</v>
      </c>
      <c r="D16" s="156"/>
      <c r="E16" s="156"/>
      <c r="F16" s="156"/>
      <c r="G16" s="156"/>
      <c r="H16" s="156"/>
      <c r="I16" s="156"/>
      <c r="J16" s="156"/>
      <c r="K16" s="156"/>
    </row>
    <row r="17" spans="3:11" ht="12.75">
      <c r="C17" s="44"/>
      <c r="D17" s="44"/>
      <c r="E17" s="44" t="s">
        <v>62</v>
      </c>
      <c r="F17" s="44"/>
      <c r="G17" s="44"/>
      <c r="H17" s="44"/>
      <c r="I17" s="44"/>
      <c r="J17" s="44"/>
      <c r="K17" s="44"/>
    </row>
    <row r="18" spans="3:11" ht="28.5" customHeight="1">
      <c r="C18" s="156" t="s">
        <v>74</v>
      </c>
      <c r="D18" s="156"/>
      <c r="E18" s="156"/>
      <c r="F18" s="156"/>
      <c r="G18" s="156"/>
      <c r="H18" s="156"/>
      <c r="I18" s="156"/>
      <c r="J18" s="156"/>
      <c r="K18" s="156"/>
    </row>
    <row r="20" ht="12.75">
      <c r="B20" s="4" t="s">
        <v>75</v>
      </c>
    </row>
    <row r="21" spans="2:11" ht="27" customHeight="1">
      <c r="B21" s="4"/>
      <c r="C21" s="156" t="s">
        <v>76</v>
      </c>
      <c r="D21" s="156"/>
      <c r="E21" s="156"/>
      <c r="F21" s="156"/>
      <c r="G21" s="156"/>
      <c r="H21" s="156"/>
      <c r="I21" s="156"/>
      <c r="J21" s="156"/>
      <c r="K21" s="156"/>
    </row>
    <row r="22" ht="12.75">
      <c r="B22" s="4"/>
    </row>
    <row r="23" spans="3:11" ht="67.5" customHeight="1">
      <c r="C23" s="158" t="s">
        <v>77</v>
      </c>
      <c r="D23" s="158"/>
      <c r="E23" s="158"/>
      <c r="F23" s="158"/>
      <c r="G23" s="158"/>
      <c r="H23" s="158"/>
      <c r="I23" s="158"/>
      <c r="J23" s="158"/>
      <c r="K23" s="158"/>
    </row>
    <row r="24" spans="3:11" ht="12.75">
      <c r="C24" s="103"/>
      <c r="D24" s="103"/>
      <c r="E24" s="103"/>
      <c r="F24" s="103"/>
      <c r="G24" s="103"/>
      <c r="H24" s="103"/>
      <c r="I24" s="103"/>
      <c r="J24" s="103"/>
      <c r="K24" s="103"/>
    </row>
    <row r="25" spans="3:11" ht="41.25" customHeight="1">
      <c r="C25" s="156" t="s">
        <v>95</v>
      </c>
      <c r="D25" s="156"/>
      <c r="E25" s="156"/>
      <c r="F25" s="156"/>
      <c r="G25" s="156"/>
      <c r="H25" s="156"/>
      <c r="I25" s="156"/>
      <c r="J25" s="156"/>
      <c r="K25" s="156"/>
    </row>
    <row r="27" ht="12.75">
      <c r="B27" s="4" t="s">
        <v>78</v>
      </c>
    </row>
    <row r="28" spans="3:11" ht="12.75">
      <c r="C28" s="155" t="s">
        <v>79</v>
      </c>
      <c r="D28" s="155"/>
      <c r="E28" s="155"/>
      <c r="F28" s="155"/>
      <c r="G28" s="155"/>
      <c r="H28" s="155"/>
      <c r="I28" s="155"/>
      <c r="J28" s="155"/>
      <c r="K28" s="155"/>
    </row>
    <row r="29" ht="12.75">
      <c r="C29" s="55" t="s">
        <v>80</v>
      </c>
    </row>
    <row r="31" spans="3:11" ht="12.75">
      <c r="C31" s="155" t="s">
        <v>81</v>
      </c>
      <c r="D31" s="155"/>
      <c r="E31" s="155"/>
      <c r="F31" s="155"/>
      <c r="G31" s="155"/>
      <c r="H31" s="155"/>
      <c r="I31" s="155"/>
      <c r="J31" s="155"/>
      <c r="K31" s="155"/>
    </row>
    <row r="33" ht="12.75">
      <c r="B33" s="4" t="s">
        <v>89</v>
      </c>
    </row>
    <row r="34" spans="3:11" ht="12.75">
      <c r="C34" s="156"/>
      <c r="D34" s="156"/>
      <c r="E34" s="156"/>
      <c r="F34" s="156"/>
      <c r="G34" s="156"/>
      <c r="H34" s="156"/>
      <c r="I34" s="156"/>
      <c r="J34" s="156"/>
      <c r="K34" s="156"/>
    </row>
    <row r="35" spans="3:11" ht="12.75">
      <c r="C35" s="104"/>
      <c r="D35" s="104"/>
      <c r="E35" s="104"/>
      <c r="F35" s="104"/>
      <c r="G35" s="104"/>
      <c r="H35" s="104"/>
      <c r="I35" s="104"/>
      <c r="J35" s="104"/>
      <c r="K35" s="104"/>
    </row>
    <row r="36" spans="3:11" ht="15">
      <c r="C36" s="159" t="s">
        <v>93</v>
      </c>
      <c r="D36" s="159"/>
      <c r="E36" s="159"/>
      <c r="F36" s="159"/>
      <c r="G36" s="159"/>
      <c r="H36" s="159"/>
      <c r="I36" s="159"/>
      <c r="J36" s="159"/>
      <c r="K36" s="159"/>
    </row>
    <row r="37" ht="12.75">
      <c r="C37" s="55" t="s">
        <v>94</v>
      </c>
    </row>
    <row r="38" ht="12.75">
      <c r="C38" s="55" t="s">
        <v>90</v>
      </c>
    </row>
    <row r="39" ht="12.75">
      <c r="C39" s="55" t="s">
        <v>91</v>
      </c>
    </row>
    <row r="52" spans="3:7" ht="12.75">
      <c r="C52" s="100" t="s">
        <v>82</v>
      </c>
      <c r="D52" s="105"/>
      <c r="E52" s="106"/>
      <c r="F52" s="100"/>
      <c r="G52" s="101" t="s">
        <v>83</v>
      </c>
    </row>
    <row r="53" spans="3:7" ht="12.75">
      <c r="C53" s="160" t="s">
        <v>65</v>
      </c>
      <c r="D53" s="160"/>
      <c r="E53" s="160"/>
      <c r="F53" s="161">
        <v>40725</v>
      </c>
      <c r="G53" s="161"/>
    </row>
    <row r="54" spans="3:7" ht="12.75">
      <c r="C54" s="160" t="s">
        <v>92</v>
      </c>
      <c r="D54" s="160"/>
      <c r="E54" s="160"/>
      <c r="F54" s="161">
        <v>44356</v>
      </c>
      <c r="G54" s="161"/>
    </row>
    <row r="55" spans="3:7" ht="12.75">
      <c r="C55" s="160"/>
      <c r="D55" s="160"/>
      <c r="E55" s="160"/>
      <c r="F55" s="161"/>
      <c r="G55" s="161"/>
    </row>
    <row r="56" spans="3:7" ht="12.75">
      <c r="C56" s="160"/>
      <c r="D56" s="160"/>
      <c r="E56" s="160"/>
      <c r="F56" s="161"/>
      <c r="G56" s="161"/>
    </row>
    <row r="57" spans="3:7" ht="12.75">
      <c r="C57" s="160"/>
      <c r="D57" s="160"/>
      <c r="E57" s="160"/>
      <c r="F57" s="161"/>
      <c r="G57" s="161"/>
    </row>
    <row r="58" spans="3:7" ht="12.75">
      <c r="C58" s="160"/>
      <c r="D58" s="160"/>
      <c r="E58" s="160"/>
      <c r="F58" s="161"/>
      <c r="G58" s="161"/>
    </row>
    <row r="59" spans="3:7" ht="12.75">
      <c r="C59" s="160"/>
      <c r="D59" s="160"/>
      <c r="E59" s="160"/>
      <c r="F59" s="161"/>
      <c r="G59" s="161"/>
    </row>
  </sheetData>
  <sheetProtection sheet="1" selectLockedCells="1"/>
  <mergeCells count="27">
    <mergeCell ref="C59:E59"/>
    <mergeCell ref="F59:G59"/>
    <mergeCell ref="C56:E56"/>
    <mergeCell ref="F56:G56"/>
    <mergeCell ref="C57:E57"/>
    <mergeCell ref="F57:G57"/>
    <mergeCell ref="C58:E58"/>
    <mergeCell ref="F58:G58"/>
    <mergeCell ref="C36:K36"/>
    <mergeCell ref="C53:E53"/>
    <mergeCell ref="F53:G53"/>
    <mergeCell ref="C54:E54"/>
    <mergeCell ref="F54:G54"/>
    <mergeCell ref="C55:E55"/>
    <mergeCell ref="F55:G55"/>
    <mergeCell ref="C21:K21"/>
    <mergeCell ref="C23:K23"/>
    <mergeCell ref="C25:K25"/>
    <mergeCell ref="C28:K28"/>
    <mergeCell ref="C31:K31"/>
    <mergeCell ref="C34:K34"/>
    <mergeCell ref="I1:K1"/>
    <mergeCell ref="B8:J8"/>
    <mergeCell ref="C14:K14"/>
    <mergeCell ref="C16:K16"/>
    <mergeCell ref="C18:K18"/>
    <mergeCell ref="B10:K10"/>
  </mergeCells>
  <printOptions/>
  <pageMargins left="0.7" right="0.7" top="0.75" bottom="0.75" header="0.3" footer="0.3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Outi</dc:creator>
  <cp:keywords/>
  <dc:description/>
  <cp:lastModifiedBy>Outi Haikarainen</cp:lastModifiedBy>
  <cp:lastPrinted>2021-06-08T12:44:37Z</cp:lastPrinted>
  <dcterms:created xsi:type="dcterms:W3CDTF">2021-05-24T11:28:26Z</dcterms:created>
  <dcterms:modified xsi:type="dcterms:W3CDTF">2021-06-08T12:58:06Z</dcterms:modified>
  <cp:category/>
  <cp:version/>
  <cp:contentType/>
  <cp:contentStatus/>
</cp:coreProperties>
</file>